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23B83AAE-8807-4E72-A283-BFFB9486CF2C}" xr6:coauthVersionLast="36" xr6:coauthVersionMax="36" xr10:uidLastSave="{00000000-0000-0000-0000-000000000000}"/>
  <bookViews>
    <workbookView xWindow="240" yWindow="225" windowWidth="14805" windowHeight="7890" activeTab="1" xr2:uid="{00000000-000D-0000-FFFF-FFFF00000000}"/>
  </bookViews>
  <sheets>
    <sheet name="3" sheetId="1" r:id="rId1"/>
    <sheet name="Лист1" sheetId="3" r:id="rId2"/>
  </sheets>
  <externalReferences>
    <externalReference r:id="rId3"/>
    <externalReference r:id="rId4"/>
    <externalReference r:id="rId5"/>
  </externalReferences>
  <definedNames>
    <definedName name="_xlnm.Print_Area" localSheetId="0">'3'!$A$9:$AL$113</definedName>
  </definedNames>
  <calcPr calcId="191029"/>
</workbook>
</file>

<file path=xl/calcChain.xml><?xml version="1.0" encoding="utf-8"?>
<calcChain xmlns="http://schemas.openxmlformats.org/spreadsheetml/2006/main">
  <c r="P22" i="1" l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K69" i="1"/>
  <c r="AK56" i="1"/>
  <c r="AI106" i="1"/>
  <c r="AJ106" i="1"/>
  <c r="AD106" i="1"/>
  <c r="AE113" i="1"/>
  <c r="AK113" i="1" s="1"/>
  <c r="AE112" i="1"/>
  <c r="AE111" i="1"/>
  <c r="AK111" i="1" s="1"/>
  <c r="AE110" i="1"/>
  <c r="AK110" i="1" s="1"/>
  <c r="AH84" i="1"/>
  <c r="AI84" i="1"/>
  <c r="AJ84" i="1"/>
  <c r="AD84" i="1"/>
  <c r="AE88" i="1"/>
  <c r="AK88" i="1" s="1"/>
  <c r="AE78" i="1"/>
  <c r="AK78" i="1" s="1"/>
  <c r="AE77" i="1"/>
  <c r="AK77" i="1" s="1"/>
  <c r="AE76" i="1"/>
  <c r="AK76" i="1" s="1"/>
  <c r="AE75" i="1"/>
  <c r="AK75" i="1" s="1"/>
  <c r="AE74" i="1"/>
  <c r="AK74" i="1" s="1"/>
  <c r="AE73" i="1"/>
  <c r="AK73" i="1" s="1"/>
  <c r="AE72" i="1"/>
  <c r="AK72" i="1" s="1"/>
  <c r="AE71" i="1"/>
  <c r="AK71" i="1" s="1"/>
  <c r="AE70" i="1"/>
  <c r="AK70" i="1" s="1"/>
  <c r="AE106" i="1" l="1"/>
  <c r="AK112" i="1"/>
  <c r="AE84" i="1"/>
  <c r="AE55" i="1"/>
  <c r="AE54" i="1" s="1"/>
  <c r="AE29" i="1" l="1"/>
  <c r="AE28" i="1"/>
  <c r="AE27" i="1"/>
  <c r="AE26" i="1"/>
  <c r="AE81" i="1" l="1"/>
  <c r="AE80" i="1" s="1"/>
  <c r="AE53" i="1" s="1"/>
  <c r="AD71" i="1"/>
  <c r="AD56" i="1"/>
  <c r="T36" i="1"/>
  <c r="T32" i="1" s="1"/>
  <c r="T24" i="1" s="1"/>
  <c r="U36" i="1"/>
  <c r="U32" i="1" s="1"/>
  <c r="U24" i="1" s="1"/>
  <c r="V36" i="1"/>
  <c r="V32" i="1" s="1"/>
  <c r="V24" i="1" s="1"/>
  <c r="W36" i="1"/>
  <c r="W32" i="1" s="1"/>
  <c r="W24" i="1" s="1"/>
  <c r="X36" i="1"/>
  <c r="X32" i="1" s="1"/>
  <c r="X24" i="1" s="1"/>
  <c r="Y36" i="1"/>
  <c r="Y32" i="1" s="1"/>
  <c r="Y24" i="1" s="1"/>
  <c r="Z36" i="1"/>
  <c r="Z32" i="1" s="1"/>
  <c r="Z24" i="1" s="1"/>
  <c r="AA36" i="1"/>
  <c r="AA32" i="1" s="1"/>
  <c r="AA24" i="1" s="1"/>
  <c r="AB36" i="1"/>
  <c r="AB32" i="1" s="1"/>
  <c r="AB24" i="1" s="1"/>
  <c r="AC36" i="1"/>
  <c r="AC32" i="1" s="1"/>
  <c r="AC24" i="1" s="1"/>
  <c r="AD36" i="1"/>
  <c r="AD32" i="1" s="1"/>
  <c r="AD24" i="1" s="1"/>
  <c r="AF36" i="1"/>
  <c r="AF32" i="1" s="1"/>
  <c r="AF24" i="1" s="1"/>
  <c r="AG36" i="1"/>
  <c r="AG32" i="1" s="1"/>
  <c r="AG24" i="1" s="1"/>
  <c r="AH36" i="1"/>
  <c r="AH32" i="1" s="1"/>
  <c r="AH24" i="1" s="1"/>
  <c r="AI36" i="1"/>
  <c r="AI32" i="1" s="1"/>
  <c r="AI24" i="1" s="1"/>
  <c r="AJ36" i="1"/>
  <c r="AJ32" i="1" s="1"/>
  <c r="AJ24" i="1" s="1"/>
  <c r="R84" i="1"/>
  <c r="R81" i="1"/>
  <c r="R55" i="1"/>
  <c r="R54" i="1" s="1"/>
  <c r="R106" i="1"/>
  <c r="T106" i="1"/>
  <c r="V106" i="1"/>
  <c r="P106" i="1"/>
  <c r="O106" i="1"/>
  <c r="P84" i="1"/>
  <c r="P81" i="1"/>
  <c r="AD55" i="1" l="1"/>
  <c r="AE25" i="1"/>
  <c r="P80" i="1"/>
  <c r="P55" i="1" l="1"/>
  <c r="P54" i="1" s="1"/>
  <c r="P53" i="1" s="1"/>
  <c r="P25" i="1" s="1"/>
  <c r="O55" i="1"/>
  <c r="R36" i="1"/>
  <c r="R32" i="1" s="1"/>
  <c r="R24" i="1" s="1"/>
  <c r="S37" i="1"/>
  <c r="S36" i="1" s="1"/>
  <c r="S32" i="1" s="1"/>
  <c r="S24" i="1" s="1"/>
  <c r="Q37" i="1"/>
  <c r="Q36" i="1" s="1"/>
  <c r="Q32" i="1" s="1"/>
  <c r="Q24" i="1" s="1"/>
  <c r="P36" i="1"/>
  <c r="P32" i="1" s="1"/>
  <c r="P24" i="1" s="1"/>
  <c r="P29" i="1"/>
  <c r="P28" i="1"/>
  <c r="Q28" i="1"/>
  <c r="P27" i="1"/>
  <c r="Q27" i="1"/>
  <c r="P26" i="1"/>
  <c r="Q26" i="1"/>
  <c r="L56" i="1"/>
  <c r="P31" i="1" l="1"/>
  <c r="P23" i="1"/>
  <c r="K110" i="1" l="1"/>
  <c r="Q110" i="1" s="1"/>
  <c r="S110" i="1" s="1"/>
  <c r="K111" i="1"/>
  <c r="Q111" i="1" s="1"/>
  <c r="S111" i="1" s="1"/>
  <c r="K112" i="1"/>
  <c r="Q112" i="1" s="1"/>
  <c r="S112" i="1" s="1"/>
  <c r="K113" i="1"/>
  <c r="Q113" i="1" s="1"/>
  <c r="S113" i="1" s="1"/>
  <c r="L84" i="1"/>
  <c r="M84" i="1"/>
  <c r="N84" i="1"/>
  <c r="O84" i="1"/>
  <c r="K88" i="1"/>
  <c r="Q88" i="1" s="1"/>
  <c r="S88" i="1" s="1"/>
  <c r="U88" i="1" s="1"/>
  <c r="M55" i="1"/>
  <c r="N55" i="1"/>
  <c r="K70" i="1"/>
  <c r="Q70" i="1" s="1"/>
  <c r="S70" i="1" s="1"/>
  <c r="K71" i="1"/>
  <c r="Q71" i="1" s="1"/>
  <c r="S71" i="1" s="1"/>
  <c r="K72" i="1"/>
  <c r="Q72" i="1" s="1"/>
  <c r="K73" i="1"/>
  <c r="Q73" i="1" s="1"/>
  <c r="S73" i="1" s="1"/>
  <c r="K74" i="1"/>
  <c r="Q74" i="1" s="1"/>
  <c r="S74" i="1" s="1"/>
  <c r="K75" i="1"/>
  <c r="Q75" i="1" s="1"/>
  <c r="S75" i="1" s="1"/>
  <c r="K76" i="1"/>
  <c r="Q76" i="1" s="1"/>
  <c r="S76" i="1" s="1"/>
  <c r="K77" i="1"/>
  <c r="Q77" i="1" s="1"/>
  <c r="S77" i="1" s="1"/>
  <c r="K78" i="1"/>
  <c r="Q78" i="1" s="1"/>
  <c r="S78" i="1" s="1"/>
  <c r="K69" i="1"/>
  <c r="Q69" i="1" s="1"/>
  <c r="L36" i="1"/>
  <c r="L32" i="1" s="1"/>
  <c r="L24" i="1" s="1"/>
  <c r="M36" i="1"/>
  <c r="M32" i="1" s="1"/>
  <c r="M24" i="1" s="1"/>
  <c r="N36" i="1"/>
  <c r="N32" i="1" s="1"/>
  <c r="N24" i="1" s="1"/>
  <c r="O36" i="1"/>
  <c r="O32" i="1" s="1"/>
  <c r="O24" i="1" s="1"/>
  <c r="L106" i="1"/>
  <c r="M106" i="1"/>
  <c r="I106" i="1"/>
  <c r="J106" i="1"/>
  <c r="J29" i="1"/>
  <c r="H55" i="1"/>
  <c r="H84" i="1"/>
  <c r="I57" i="1"/>
  <c r="I56" i="1"/>
  <c r="H111" i="1"/>
  <c r="H106" i="1" s="1"/>
  <c r="J84" i="1"/>
  <c r="T55" i="1"/>
  <c r="V55" i="1"/>
  <c r="X55" i="1"/>
  <c r="Z55" i="1"/>
  <c r="AB55" i="1"/>
  <c r="K37" i="1"/>
  <c r="AE37" i="1" s="1"/>
  <c r="K36" i="1" l="1"/>
  <c r="K32" i="1" s="1"/>
  <c r="K24" i="1" s="1"/>
  <c r="AE36" i="1"/>
  <c r="AE32" i="1" s="1"/>
  <c r="AK37" i="1"/>
  <c r="AK36" i="1" s="1"/>
  <c r="AK32" i="1" s="1"/>
  <c r="AK24" i="1" s="1"/>
  <c r="S72" i="1"/>
  <c r="AE24" i="1" l="1"/>
  <c r="AE23" i="1" s="1"/>
  <c r="AE31" i="1"/>
  <c r="J70" i="1"/>
  <c r="J55" i="1" s="1"/>
  <c r="AD81" i="1" l="1"/>
  <c r="AD54" i="1"/>
  <c r="AD80" i="1" l="1"/>
  <c r="AD29" i="1"/>
  <c r="AD28" i="1"/>
  <c r="AD27" i="1"/>
  <c r="AD26" i="1"/>
  <c r="AD53" i="1" l="1"/>
  <c r="AD31" i="1" s="1"/>
  <c r="AD25" i="1"/>
  <c r="AD23" i="1" s="1"/>
  <c r="G29" i="1" l="1"/>
  <c r="AK28" i="1"/>
  <c r="AJ28" i="1"/>
  <c r="AI28" i="1"/>
  <c r="AH28" i="1"/>
  <c r="AG28" i="1"/>
  <c r="AF28" i="1"/>
  <c r="AC28" i="1"/>
  <c r="AA28" i="1"/>
  <c r="X28" i="1"/>
  <c r="W28" i="1"/>
  <c r="V28" i="1"/>
  <c r="U28" i="1"/>
  <c r="T28" i="1"/>
  <c r="S28" i="1"/>
  <c r="O28" i="1"/>
  <c r="N28" i="1"/>
  <c r="M28" i="1"/>
  <c r="L28" i="1"/>
  <c r="J28" i="1"/>
  <c r="G28" i="1"/>
  <c r="AK27" i="1"/>
  <c r="AJ27" i="1"/>
  <c r="AI27" i="1"/>
  <c r="AH27" i="1"/>
  <c r="AG27" i="1"/>
  <c r="AF27" i="1"/>
  <c r="AC27" i="1"/>
  <c r="AA27" i="1"/>
  <c r="X27" i="1"/>
  <c r="W27" i="1"/>
  <c r="V27" i="1"/>
  <c r="U27" i="1"/>
  <c r="T27" i="1"/>
  <c r="S27" i="1"/>
  <c r="O27" i="1"/>
  <c r="N27" i="1"/>
  <c r="M27" i="1"/>
  <c r="L27" i="1"/>
  <c r="J27" i="1"/>
  <c r="G27" i="1"/>
  <c r="AK26" i="1"/>
  <c r="AJ26" i="1"/>
  <c r="AI26" i="1"/>
  <c r="AH26" i="1"/>
  <c r="AG26" i="1"/>
  <c r="AF26" i="1"/>
  <c r="AC26" i="1"/>
  <c r="AA26" i="1"/>
  <c r="X26" i="1"/>
  <c r="W26" i="1"/>
  <c r="V26" i="1"/>
  <c r="U26" i="1"/>
  <c r="T26" i="1"/>
  <c r="S26" i="1"/>
  <c r="O26" i="1"/>
  <c r="N26" i="1"/>
  <c r="M26" i="1"/>
  <c r="L26" i="1"/>
  <c r="J26" i="1"/>
  <c r="G26" i="1"/>
  <c r="G25" i="1"/>
  <c r="J24" i="1"/>
  <c r="H24" i="1"/>
  <c r="G24" i="1"/>
  <c r="R26" i="1" l="1"/>
  <c r="R28" i="1"/>
  <c r="R27" i="1"/>
  <c r="G23" i="1"/>
  <c r="J81" i="1" l="1"/>
  <c r="J80" i="1" s="1"/>
  <c r="L81" i="1"/>
  <c r="M81" i="1"/>
  <c r="N81" i="1"/>
  <c r="O81" i="1"/>
  <c r="T81" i="1"/>
  <c r="V81" i="1"/>
  <c r="X81" i="1"/>
  <c r="Z81" i="1"/>
  <c r="AB81" i="1"/>
  <c r="AG81" i="1"/>
  <c r="AH81" i="1"/>
  <c r="N109" i="1"/>
  <c r="K109" i="1" s="1"/>
  <c r="Q109" i="1" s="1"/>
  <c r="N108" i="1"/>
  <c r="S108" i="1" s="1"/>
  <c r="U108" i="1" s="1"/>
  <c r="W108" i="1" s="1"/>
  <c r="Y108" i="1" s="1"/>
  <c r="N107" i="1"/>
  <c r="T84" i="1"/>
  <c r="V84" i="1"/>
  <c r="X84" i="1"/>
  <c r="Y84" i="1"/>
  <c r="Z84" i="1"/>
  <c r="AA84" i="1"/>
  <c r="AB84" i="1"/>
  <c r="AC84" i="1"/>
  <c r="AG87" i="1"/>
  <c r="K87" i="1"/>
  <c r="AF86" i="1"/>
  <c r="AK86" i="1" s="1"/>
  <c r="K86" i="1"/>
  <c r="AF85" i="1"/>
  <c r="K85" i="1"/>
  <c r="AJ83" i="1"/>
  <c r="AJ81" i="1" s="1"/>
  <c r="AI83" i="1"/>
  <c r="AC83" i="1"/>
  <c r="AC81" i="1" s="1"/>
  <c r="H81" i="1"/>
  <c r="AJ68" i="1"/>
  <c r="AI67" i="1"/>
  <c r="AK67" i="1" s="1"/>
  <c r="S67" i="1"/>
  <c r="U67" i="1" s="1"/>
  <c r="W67" i="1" s="1"/>
  <c r="Y67" i="1" s="1"/>
  <c r="AA67" i="1" s="1"/>
  <c r="AG66" i="1"/>
  <c r="AK66" i="1" s="1"/>
  <c r="W66" i="1"/>
  <c r="U66" i="1"/>
  <c r="S66" i="1"/>
  <c r="AG65" i="1"/>
  <c r="AK65" i="1" s="1"/>
  <c r="W65" i="1"/>
  <c r="U65" i="1"/>
  <c r="S65" i="1"/>
  <c r="AF64" i="1"/>
  <c r="AK64" i="1" s="1"/>
  <c r="U64" i="1"/>
  <c r="S64" i="1"/>
  <c r="AJ63" i="1"/>
  <c r="AJ55" i="1" s="1"/>
  <c r="AI63" i="1"/>
  <c r="AC63" i="1"/>
  <c r="AC55" i="1" s="1"/>
  <c r="AA63" i="1"/>
  <c r="Y63" i="1"/>
  <c r="W63" i="1"/>
  <c r="U63" i="1"/>
  <c r="S63" i="1"/>
  <c r="AI62" i="1"/>
  <c r="AK62" i="1" s="1"/>
  <c r="AA62" i="1"/>
  <c r="Y62" i="1"/>
  <c r="W62" i="1"/>
  <c r="U62" i="1"/>
  <c r="S62" i="1"/>
  <c r="AH61" i="1"/>
  <c r="AG61" i="1"/>
  <c r="Y61" i="1"/>
  <c r="W61" i="1"/>
  <c r="U61" i="1"/>
  <c r="S61" i="1"/>
  <c r="N106" i="1" l="1"/>
  <c r="AK61" i="1"/>
  <c r="AK87" i="1"/>
  <c r="AG84" i="1"/>
  <c r="AG80" i="1" s="1"/>
  <c r="Q85" i="1"/>
  <c r="K84" i="1"/>
  <c r="AF84" i="1"/>
  <c r="AK85" i="1"/>
  <c r="AK84" i="1" s="1"/>
  <c r="S86" i="1"/>
  <c r="U86" i="1" s="1"/>
  <c r="Q86" i="1"/>
  <c r="AC80" i="1"/>
  <c r="AI81" i="1"/>
  <c r="AI80" i="1" s="1"/>
  <c r="AK83" i="1"/>
  <c r="AK63" i="1"/>
  <c r="S87" i="1"/>
  <c r="U87" i="1" s="1"/>
  <c r="W87" i="1" s="1"/>
  <c r="W84" i="1" s="1"/>
  <c r="Q87" i="1"/>
  <c r="S85" i="1"/>
  <c r="U107" i="1"/>
  <c r="AA55" i="1"/>
  <c r="M80" i="1"/>
  <c r="AJ80" i="1"/>
  <c r="O80" i="1"/>
  <c r="T80" i="1"/>
  <c r="X80" i="1"/>
  <c r="AH80" i="1"/>
  <c r="Z80" i="1"/>
  <c r="L80" i="1"/>
  <c r="V80" i="1"/>
  <c r="AB80" i="1"/>
  <c r="R80" i="1"/>
  <c r="R53" i="1" s="1"/>
  <c r="N80" i="1"/>
  <c r="H80" i="1"/>
  <c r="S107" i="1"/>
  <c r="AF109" i="1"/>
  <c r="S109" i="1"/>
  <c r="U109" i="1" s="1"/>
  <c r="AH60" i="1"/>
  <c r="AG60" i="1"/>
  <c r="Y60" i="1"/>
  <c r="W60" i="1"/>
  <c r="U60" i="1"/>
  <c r="S60" i="1"/>
  <c r="AH59" i="1"/>
  <c r="AG59" i="1"/>
  <c r="Y59" i="1"/>
  <c r="W59" i="1"/>
  <c r="U59" i="1"/>
  <c r="S59" i="1"/>
  <c r="AI58" i="1"/>
  <c r="AI55" i="1" s="1"/>
  <c r="AH58" i="1"/>
  <c r="AF58" i="1"/>
  <c r="AF57" i="1"/>
  <c r="AK57" i="1" s="1"/>
  <c r="L57" i="1"/>
  <c r="S106" i="1" l="1"/>
  <c r="AK58" i="1"/>
  <c r="AK60" i="1"/>
  <c r="W107" i="1"/>
  <c r="U106" i="1"/>
  <c r="AF106" i="1"/>
  <c r="AK109" i="1"/>
  <c r="K57" i="1"/>
  <c r="Q57" i="1" s="1"/>
  <c r="L55" i="1"/>
  <c r="Q84" i="1"/>
  <c r="AG55" i="1"/>
  <c r="AK59" i="1"/>
  <c r="U85" i="1"/>
  <c r="U84" i="1" s="1"/>
  <c r="S84" i="1"/>
  <c r="S55" i="1"/>
  <c r="S54" i="1" s="1"/>
  <c r="K56" i="1"/>
  <c r="W55" i="1"/>
  <c r="Y55" i="1"/>
  <c r="U55" i="1"/>
  <c r="AH55" i="1"/>
  <c r="Q56" i="1" l="1"/>
  <c r="S29" i="1"/>
  <c r="R29" i="1"/>
  <c r="R31" i="1" l="1"/>
  <c r="R25" i="1"/>
  <c r="AK33" i="1"/>
  <c r="AK34" i="1"/>
  <c r="AK35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K59" i="1" l="1"/>
  <c r="Q59" i="1" s="1"/>
  <c r="K58" i="1"/>
  <c r="Q58" i="1" l="1"/>
  <c r="K108" i="1"/>
  <c r="K107" i="1"/>
  <c r="K83" i="1"/>
  <c r="K82" i="1"/>
  <c r="Q82" i="1" s="1"/>
  <c r="AF68" i="1"/>
  <c r="K68" i="1"/>
  <c r="Q68" i="1" s="1"/>
  <c r="K67" i="1"/>
  <c r="Q67" i="1" s="1"/>
  <c r="K66" i="1"/>
  <c r="Q66" i="1" s="1"/>
  <c r="K65" i="1"/>
  <c r="Q65" i="1" s="1"/>
  <c r="K64" i="1"/>
  <c r="Q64" i="1" s="1"/>
  <c r="K63" i="1"/>
  <c r="Q63" i="1" s="1"/>
  <c r="K62" i="1"/>
  <c r="Q62" i="1" s="1"/>
  <c r="K61" i="1"/>
  <c r="Q61" i="1" s="1"/>
  <c r="K60" i="1"/>
  <c r="Q60" i="1" s="1"/>
  <c r="S83" i="1" l="1"/>
  <c r="U83" i="1" s="1"/>
  <c r="W83" i="1" s="1"/>
  <c r="W81" i="1" s="1"/>
  <c r="W80" i="1" s="1"/>
  <c r="Q83" i="1"/>
  <c r="Q81" i="1" s="1"/>
  <c r="Q80" i="1" s="1"/>
  <c r="Q107" i="1"/>
  <c r="K106" i="1"/>
  <c r="K29" i="1" s="1"/>
  <c r="K55" i="1"/>
  <c r="K54" i="1" s="1"/>
  <c r="AF55" i="1"/>
  <c r="AK68" i="1"/>
  <c r="AK55" i="1" s="1"/>
  <c r="AK54" i="1" s="1"/>
  <c r="AH108" i="1"/>
  <c r="Q108" i="1"/>
  <c r="Q55" i="1"/>
  <c r="Q54" i="1" s="1"/>
  <c r="AG107" i="1"/>
  <c r="K81" i="1"/>
  <c r="K80" i="1" s="1"/>
  <c r="Y83" i="1"/>
  <c r="S82" i="1"/>
  <c r="AF29" i="1"/>
  <c r="AJ29" i="1"/>
  <c r="AH54" i="1"/>
  <c r="AH53" i="1" s="1"/>
  <c r="AI54" i="1"/>
  <c r="AI53" i="1" s="1"/>
  <c r="AI31" i="1" s="1"/>
  <c r="AG54" i="1"/>
  <c r="AG53" i="1" s="1"/>
  <c r="AF82" i="1"/>
  <c r="AK82" i="1" s="1"/>
  <c r="AK81" i="1" s="1"/>
  <c r="AK80" i="1" s="1"/>
  <c r="AI29" i="1"/>
  <c r="S81" i="1" l="1"/>
  <c r="AH106" i="1"/>
  <c r="AH29" i="1" s="1"/>
  <c r="AK108" i="1"/>
  <c r="AK107" i="1"/>
  <c r="AK106" i="1" s="1"/>
  <c r="AG106" i="1"/>
  <c r="AG29" i="1" s="1"/>
  <c r="AG31" i="1"/>
  <c r="AK53" i="1"/>
  <c r="Q53" i="1"/>
  <c r="Q106" i="1"/>
  <c r="Q29" i="1" s="1"/>
  <c r="K53" i="1"/>
  <c r="K31" i="1" s="1"/>
  <c r="AG25" i="1"/>
  <c r="AG23" i="1" s="1"/>
  <c r="AI25" i="1"/>
  <c r="AI23" i="1" s="1"/>
  <c r="AH25" i="1"/>
  <c r="Y81" i="1"/>
  <c r="Y80" i="1" s="1"/>
  <c r="AA83" i="1"/>
  <c r="AA81" i="1" s="1"/>
  <c r="AA80" i="1" s="1"/>
  <c r="AF81" i="1"/>
  <c r="AF80" i="1" s="1"/>
  <c r="U82" i="1"/>
  <c r="U81" i="1" s="1"/>
  <c r="U80" i="1" s="1"/>
  <c r="S80" i="1"/>
  <c r="S53" i="1" s="1"/>
  <c r="AF54" i="1"/>
  <c r="AJ54" i="1"/>
  <c r="AJ53" i="1" s="1"/>
  <c r="AJ31" i="1" s="1"/>
  <c r="AH23" i="1" l="1"/>
  <c r="AH31" i="1"/>
  <c r="AK25" i="1"/>
  <c r="AK31" i="1"/>
  <c r="Q25" i="1"/>
  <c r="Q23" i="1" s="1"/>
  <c r="Q31" i="1"/>
  <c r="S31" i="1"/>
  <c r="S25" i="1"/>
  <c r="S23" i="1" s="1"/>
  <c r="AF53" i="1"/>
  <c r="AF31" i="1" s="1"/>
  <c r="AJ25" i="1"/>
  <c r="AJ23" i="1" s="1"/>
  <c r="AK29" i="1"/>
  <c r="AC106" i="1"/>
  <c r="AC29" i="1" s="1"/>
  <c r="AB106" i="1"/>
  <c r="AB29" i="1" s="1"/>
  <c r="AA106" i="1"/>
  <c r="AA29" i="1" s="1"/>
  <c r="Z106" i="1"/>
  <c r="Z29" i="1" s="1"/>
  <c r="X106" i="1"/>
  <c r="X29" i="1" s="1"/>
  <c r="Y106" i="1"/>
  <c r="Y29" i="1" s="1"/>
  <c r="AK23" i="1" l="1"/>
  <c r="AF25" i="1"/>
  <c r="AF23" i="1" s="1"/>
  <c r="AB54" i="1"/>
  <c r="AB53" i="1" s="1"/>
  <c r="AC54" i="1"/>
  <c r="AC53" i="1" s="1"/>
  <c r="AC31" i="1" s="1"/>
  <c r="Z54" i="1"/>
  <c r="Z53" i="1" s="1"/>
  <c r="X54" i="1"/>
  <c r="X53" i="1" s="1"/>
  <c r="Y54" i="1"/>
  <c r="Y53" i="1" s="1"/>
  <c r="AA54" i="1"/>
  <c r="AA53" i="1" s="1"/>
  <c r="X25" i="1" l="1"/>
  <c r="X23" i="1" s="1"/>
  <c r="X31" i="1"/>
  <c r="Z25" i="1"/>
  <c r="Z23" i="1" s="1"/>
  <c r="Z31" i="1"/>
  <c r="AB25" i="1"/>
  <c r="AB23" i="1" s="1"/>
  <c r="AB31" i="1"/>
  <c r="AA31" i="1"/>
  <c r="AA25" i="1"/>
  <c r="AA23" i="1" s="1"/>
  <c r="AC25" i="1"/>
  <c r="AC23" i="1" s="1"/>
  <c r="Y25" i="1"/>
  <c r="Y23" i="1" s="1"/>
  <c r="Y31" i="1"/>
  <c r="W106" i="1" l="1"/>
  <c r="W29" i="1" s="1"/>
  <c r="V29" i="1"/>
  <c r="U29" i="1"/>
  <c r="T29" i="1"/>
  <c r="O29" i="1"/>
  <c r="M29" i="1"/>
  <c r="L29" i="1"/>
  <c r="H29" i="1"/>
  <c r="R23" i="1" l="1"/>
  <c r="O54" i="1"/>
  <c r="O53" i="1" s="1"/>
  <c r="O31" i="1" s="1"/>
  <c r="L54" i="1"/>
  <c r="L53" i="1" s="1"/>
  <c r="L31" i="1" s="1"/>
  <c r="O25" i="1" l="1"/>
  <c r="O23" i="1" s="1"/>
  <c r="L25" i="1"/>
  <c r="L23" i="1" s="1"/>
  <c r="N54" i="1"/>
  <c r="N53" i="1" s="1"/>
  <c r="N31" i="1" s="1"/>
  <c r="N25" i="1" l="1"/>
  <c r="H54" i="1" l="1"/>
  <c r="H53" i="1" s="1"/>
  <c r="T54" i="1"/>
  <c r="T53" i="1" s="1"/>
  <c r="J54" i="1"/>
  <c r="J53" i="1" s="1"/>
  <c r="T31" i="1" l="1"/>
  <c r="T25" i="1"/>
  <c r="T23" i="1" s="1"/>
  <c r="J31" i="1"/>
  <c r="J25" i="1"/>
  <c r="J23" i="1" s="1"/>
  <c r="H25" i="1"/>
  <c r="H23" i="1" s="1"/>
  <c r="H31" i="1"/>
  <c r="W54" i="1"/>
  <c r="W53" i="1" s="1"/>
  <c r="V54" i="1"/>
  <c r="V53" i="1" s="1"/>
  <c r="V31" i="1" l="1"/>
  <c r="V25" i="1"/>
  <c r="V23" i="1" s="1"/>
  <c r="W31" i="1"/>
  <c r="W25" i="1"/>
  <c r="W23" i="1" s="1"/>
  <c r="E79" i="1"/>
  <c r="F79" i="1"/>
  <c r="G79" i="1"/>
  <c r="E104" i="1"/>
  <c r="F104" i="1"/>
  <c r="G104" i="1"/>
  <c r="E106" i="1"/>
  <c r="F106" i="1"/>
  <c r="G106" i="1"/>
  <c r="U54" i="1" l="1"/>
  <c r="U53" i="1" s="1"/>
  <c r="M54" i="1"/>
  <c r="M53" i="1" s="1"/>
  <c r="M31" i="1" s="1"/>
  <c r="M25" i="1" l="1"/>
  <c r="M23" i="1" s="1"/>
  <c r="U25" i="1"/>
  <c r="U23" i="1" s="1"/>
  <c r="U31" i="1"/>
  <c r="N29" i="1"/>
  <c r="N23" i="1" s="1"/>
  <c r="K25" i="1" l="1"/>
  <c r="K23" i="1" s="1"/>
</calcChain>
</file>

<file path=xl/sharedStrings.xml><?xml version="1.0" encoding="utf-8"?>
<sst xmlns="http://schemas.openxmlformats.org/spreadsheetml/2006/main" count="1117" uniqueCount="280">
  <si>
    <t>Приложение  № 3</t>
  </si>
  <si>
    <t>к приказу Минэнерго России</t>
  </si>
  <si>
    <t>от «__» _____ 2016 г. №___</t>
  </si>
  <si>
    <r>
      <t>Инвестиционная программ</t>
    </r>
    <r>
      <rPr>
        <sz val="14"/>
        <rFont val="Times New Roman"/>
        <family val="1"/>
        <charset val="204"/>
      </rPr>
      <t xml:space="preserve">а Общества с ограниченной ответственностью Холдинговая Компания "СДС-Энерго" </t>
    </r>
  </si>
  <si>
    <t xml:space="preserve">  Наименование инвестиционного проекта (группы инвестиционных проектов)</t>
  </si>
  <si>
    <t xml:space="preserve">Текущая стадия реализации инвестиционного проекта  </t>
  </si>
  <si>
    <t>Год начала  реализации инвестиционного проекта</t>
  </si>
  <si>
    <t>Год окончания реализации инвестиционного проекта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</si>
  <si>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</si>
  <si>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Оценка полной стоимости в прогнозных ценах соответствующих лет, 
млн рублей (без НДС)</t>
  </si>
  <si>
    <t>Остаток освоения капитальных вложений, 
млн рублей (без НДС)</t>
  </si>
  <si>
    <t>Освоение капитальных вложений в прогнозных ценах соответствующих лет, млн рублей  (без НДС)</t>
  </si>
  <si>
    <t>План</t>
  </si>
  <si>
    <t>Итого за период реализации инвестиционной программы
(план)</t>
  </si>
  <si>
    <t>Предложение по корректировке утвержденного плана</t>
  </si>
  <si>
    <t xml:space="preserve">План </t>
  </si>
  <si>
    <t>Всего, в т.ч.:</t>
  </si>
  <si>
    <t>проектно-изыскательские работы</t>
  </si>
  <si>
    <t>строительные работы, реконструкция, монтаж оборудования</t>
  </si>
  <si>
    <t>оборудование</t>
  </si>
  <si>
    <t>прочие затраты</t>
  </si>
  <si>
    <t>в базисном уровне цен</t>
  </si>
  <si>
    <t>в прогнозных ценах соответствующих лет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</si>
  <si>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</si>
  <si>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</si>
  <si>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</si>
  <si>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</si>
  <si>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</si>
  <si>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</si>
  <si>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</si>
  <si>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</si>
  <si>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</si>
  <si>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</si>
  <si>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</si>
  <si>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</si>
  <si>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</si>
  <si>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</si>
  <si>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</si>
  <si>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</si>
  <si>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</si>
  <si>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</si>
  <si>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</si>
  <si>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</si>
  <si>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</si>
  <si>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</si>
  <si>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</si>
  <si>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</si>
  <si>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</si>
  <si>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</si>
  <si>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</si>
  <si>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</si>
  <si>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</si>
  <si>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</si>
  <si>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</si>
  <si>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</si>
  <si>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</si>
  <si>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</si>
  <si>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</si>
  <si>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</si>
  <si>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</si>
  <si>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</si>
  <si>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</si>
  <si>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</si>
  <si>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</si>
  <si>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</si>
  <si>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</si>
  <si>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</si>
  <si>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</si>
  <si>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</si>
  <si>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</si>
  <si>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</si>
  <si>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</si>
  <si>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</si>
  <si>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</si>
  <si>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</si>
  <si>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</si>
  <si>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</si>
  <si>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</si>
  <si>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</si>
  <si>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</si>
  <si>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</si>
  <si>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</si>
  <si>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</si>
  <si>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</si>
  <si>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</si>
  <si>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</si>
  <si>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</si>
  <si>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</si>
  <si>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</si>
  <si>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</si>
  <si>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</si>
  <si>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</si>
  <si>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</si>
  <si>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</si>
  <si>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</si>
  <si>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</si>
  <si>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</si>
  <si>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</si>
  <si>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</si>
  <si>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</si>
  <si>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</si>
  <si>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</si>
  <si>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</si>
  <si>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</si>
  <si>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</si>
  <si>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нд</t>
  </si>
  <si>
    <t>Кемеровская область</t>
  </si>
  <si>
    <t>Г</t>
  </si>
  <si>
    <t>1.2.1.1.1</t>
  </si>
  <si>
    <t>1.2.1.1.2</t>
  </si>
  <si>
    <t>1.2.1.1.3</t>
  </si>
  <si>
    <t>1.6.1</t>
  </si>
  <si>
    <t>1.6.2</t>
  </si>
  <si>
    <t>1.6.3</t>
  </si>
  <si>
    <t>Н</t>
  </si>
  <si>
    <t>полное наименование субъекта электроэнергетики</t>
  </si>
  <si>
    <t>Идентификатор инвестиционного проекта</t>
  </si>
  <si>
    <t>Номер группы инвестиционных проектов</t>
  </si>
  <si>
    <t>1.2.1.1.4</t>
  </si>
  <si>
    <t>1.2.1.1.5</t>
  </si>
  <si>
    <t>1.2.1.1.6</t>
  </si>
  <si>
    <t>1.2.1.1.7</t>
  </si>
  <si>
    <t xml:space="preserve">План
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</si>
  <si>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</si>
  <si>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</si>
  <si>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</si>
  <si>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</si>
  <si>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</si>
  <si>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</si>
  <si>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</si>
  <si>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</si>
  <si>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</si>
  <si>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</si>
  <si>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</si>
  <si>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Год раскрытия информации: 2024 год</t>
  </si>
  <si>
    <t xml:space="preserve">План на 01.01.2024 года </t>
  </si>
  <si>
    <t xml:space="preserve">План на 01.01.2025 года </t>
  </si>
  <si>
    <t>План 
на 01.01.2026 года</t>
  </si>
  <si>
    <t>План 
на 01.01.2027года</t>
  </si>
  <si>
    <t>План 
на 01.01.2028года</t>
  </si>
  <si>
    <t>План 
на 01.01.2029года</t>
  </si>
  <si>
    <t xml:space="preserve">2025 год </t>
  </si>
  <si>
    <t>2026 год</t>
  </si>
  <si>
    <t>2027 год</t>
  </si>
  <si>
    <t>2028 год</t>
  </si>
  <si>
    <t>2029 год</t>
  </si>
  <si>
    <t>Реконструкция ОРУ-35 кВ, ЗРУ-6 кВ ПС 35/6 кВ № 42 с устройством РЗиА и установкой ШОТ (ПИР - 2023 г., СМР, ввод - 2026 г.)</t>
  </si>
  <si>
    <t>N_1.2.1.1.20</t>
  </si>
  <si>
    <t>Реконструкция РУ-6 кВ, РЗА  ПС 35/6 кВ № 41 с установкой блок-модулей 1, 2 сек.6 кВ с ОПУ (ПИР - 2016 г., СМР, ввод - 2025 г.)</t>
  </si>
  <si>
    <t>Реконструкция РЗиА 6, 35 кВ, ЗРУ-6, 35 кВ,  ПС 35/6 кВ № 1 с  установкой ШОТ (ПИР - 2025 г., СМР, ввод - 2027 г., 2028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</si>
  <si>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</si>
  <si>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</si>
  <si>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</si>
  <si>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</si>
  <si>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разъединителей 110 кВ на ПС 110/35/6 кВ  № 37 (СМР, ввод - 2026 г.)</t>
  </si>
  <si>
    <t>Замена аккумуляторных батарей и зарядного устройства на ПС 110/35/6 кВ № 37 (СМР, ввод - 2026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</si>
  <si>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</si>
  <si>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</si>
  <si>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</si>
  <si>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Реконструкция ВЛ 35 кВ, 35-К-10, 35-К-12 в части замены опор (ПИР - 2028 г., СМР, ввод - 2029 г.)</t>
  </si>
  <si>
    <t>Дооборудование ВЛ 10 кВ 10-20-МП с установкой 1 реклоузера (ПИР, СМР, ввод - 2025 г.)</t>
  </si>
  <si>
    <t>1.2.2.2.1</t>
  </si>
  <si>
    <t>Дооборудование ВЛ 10 кВ 10-18-П отпайка с установкой 1 реклоузера (ПИР, СМР, ввод - 2025 г.)</t>
  </si>
  <si>
    <t>1.2.2.2.2</t>
  </si>
  <si>
    <t>1.2.2.2.3</t>
  </si>
  <si>
    <t>Приобретение прибора миллиомметра МИКО-8МА (Ввод - 2026 г.)</t>
  </si>
  <si>
    <t>Замена сервера в Филиале ООО ХК "СДС-Энерго"-"Прокопьевскэнерго" (Ввод - 2027 г.)</t>
  </si>
  <si>
    <t>Приобретение сварочного генератора (ввод - 2025 г.)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</si>
  <si>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</si>
  <si>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</si>
  <si>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</si>
  <si>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</si>
  <si>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</si>
  <si>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</si>
  <si>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</si>
  <si>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</si>
  <si>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</si>
  <si>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</si>
  <si>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</si>
  <si>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</si>
  <si>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</si>
  <si>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Обновление аппаратно-программного комплекса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</si>
  <si>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</si>
  <si>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</si>
  <si>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</si>
  <si>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Строительство сетей 0,4 кВ на промплощадке Филиала ООО ХК "СДС-Энерго"-"Прокопьевскэнерго" (ПИР, СМР, ввод - 2026 г.)</t>
  </si>
  <si>
    <t>O_1.2.1.1.2</t>
  </si>
  <si>
    <t>O_1.2.1.1.3</t>
  </si>
  <si>
    <t>O_1.2.1.1.4</t>
  </si>
  <si>
    <t>O_1.2.1.1.5</t>
  </si>
  <si>
    <t>O_1.2.1.1.6</t>
  </si>
  <si>
    <t>O_1.2.1.1.7</t>
  </si>
  <si>
    <t>O_1.2.1.1.8</t>
  </si>
  <si>
    <t>O_1.2.1.1.9</t>
  </si>
  <si>
    <t>O_1.2.1.1.10</t>
  </si>
  <si>
    <t>O_1.2.1.1.11</t>
  </si>
  <si>
    <t>O_1.2.1.1.12</t>
  </si>
  <si>
    <t>O_1.2.1.1.13</t>
  </si>
  <si>
    <t>O_1.2.1.1.14</t>
  </si>
  <si>
    <t>O_1.2.2.1.1</t>
  </si>
  <si>
    <t>O_1.2.2.1.2</t>
  </si>
  <si>
    <t>O_1.2.2.2.1</t>
  </si>
  <si>
    <t>О_1.2.2.2.2</t>
  </si>
  <si>
    <t>О_1.2.2.2.3</t>
  </si>
  <si>
    <t>О_1.6.1</t>
  </si>
  <si>
    <t>О_1.6.2</t>
  </si>
  <si>
    <t>О_1.6.3</t>
  </si>
  <si>
    <t xml:space="preserve">Фактический объем освоения капитальных вложений на 01.01.2023 года, млн рублей 
(без НДС) </t>
  </si>
  <si>
    <t>Форма 3. План освоения капитальных вложений по инвестиционным проектам на 2024-2029 гг.</t>
  </si>
  <si>
    <t xml:space="preserve">План на 01.01.2023 года </t>
  </si>
  <si>
    <t>2024 год</t>
  </si>
  <si>
    <t>Освоение капитальных вложений года 2023 в прогнозных ценах соответствующих лет, млн рублей (без НДС)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</si>
  <si>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</si>
  <si>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</si>
  <si>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</si>
  <si>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</si>
  <si>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</si>
  <si>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</si>
  <si>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</si>
  <si>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</si>
  <si>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</si>
  <si>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</si>
  <si>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</si>
  <si>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Реконструкция ЗРУ-35 кВ ПС 35/6 кВ "ОГР" с заменой ячеек КРУ-35. (ПИР - 2022 г.СМР, ПНР, ввод - 2024 г.)</t>
  </si>
  <si>
    <t>Замена КТП 160 кВА типа КТПН-ВК-1А-63/10/0,4 (инв.№ 00001390)  на ТП "Ключи" без силового трансформатора (СМР, ПНР, ввод - 2024 г.)</t>
  </si>
  <si>
    <t>Замена КТП 250 кВА (инв.№ 00001389) на ПС №6 (СМР, ПНР, ввод - 2024 г.)</t>
  </si>
  <si>
    <t>Замена КТП 250 кВА (инв.№ 00001388) Ново-Сафоново (СМР, ПНР, ввод - 2024 г.)</t>
  </si>
  <si>
    <t>Замена Трансформатора Т-1 типа ТМ-1600кВА (инв.№ 00002155) ПС №29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</si>
  <si>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</si>
  <si>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Замена шкафа ШОТ1М-220-12-17-60-6-24-21УХЛ3.1 (инв.№00003555) подстанции 110/6кВ «Листвяжная» на новый (СМР, ПНР, ввод - 2024 г.)</t>
  </si>
  <si>
    <t>O_1.2.1.1.15</t>
  </si>
  <si>
    <t>N_1.2.1.1.17</t>
  </si>
  <si>
    <t>M_1.2.1.1.13</t>
  </si>
  <si>
    <t>O_1.2.1.1.18</t>
  </si>
  <si>
    <t>O_1.2.1.1.19</t>
  </si>
  <si>
    <t>O_1.2.1.1.20</t>
  </si>
  <si>
    <t>O_1.2.1.1.21</t>
  </si>
  <si>
    <t>O_1.2.1.1.22</t>
  </si>
  <si>
    <t>O_1.2.1.1.23</t>
  </si>
  <si>
    <t>Строительство ЛЭП-6 кВ от линейной ячейки №8 ПС 35 кВ №5 (СМР, ввод - 2024 г.)</t>
  </si>
  <si>
    <t>O_1.1.1.3.1</t>
  </si>
  <si>
    <t>С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</si>
  <si>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</si>
  <si>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</si>
  <si>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</si>
  <si>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</si>
  <si>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</si>
  <si>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</si>
  <si>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Замена МФУ (ввод - 2024 г.)</t>
  </si>
  <si>
    <t>O_1.6.4</t>
  </si>
  <si>
    <t>Приобретение измельчителя веток (мульчер) на базе автомобильного прицепа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</si>
  <si>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</si>
  <si>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</si>
  <si>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</si>
  <si>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Модернизация корпоративной системы электронного документооборота DIRECTUM RX (ввод - 2024 г.)</t>
  </si>
  <si>
    <t>O_1.6.7</t>
  </si>
  <si>
    <t>1.6.7</t>
  </si>
  <si>
    <t>Факт</t>
  </si>
  <si>
    <t>Выполнение требований нормативно-правовых актов</t>
  </si>
  <si>
    <t>Осуществление технологического присоединения</t>
  </si>
  <si>
    <t>1.1.1.3.1</t>
  </si>
  <si>
    <t>Краткое обоснование  корректировки утвержденного плана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</si>
  <si>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</si>
  <si>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</si>
  <si>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</si>
  <si>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</si>
  <si>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</si>
  <si>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</si>
  <si>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</si>
  <si>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</si>
  <si>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</si>
  <si>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</si>
  <si>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</si>
  <si>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</si>
  <si>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</si>
  <si>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</si>
  <si>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</si>
  <si>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</si>
  <si>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</si>
  <si>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17.09.2024 09:38:31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</si>
</sst>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0.00000"/>
    <numFmt numFmtId="166" formatCode="0.0000"/>
    <numFmt numFmtId="167" formatCode="0.000000000"/>
    <numFmt numFmtId="168" formatCode="0.00000000000"/>
    <numFmt numFmtId="169" formatCode="0.0000000"/>
    <numFmt numFmtId="170" formatCode="0.0000000000"/>
    <numFmt numFmtId="171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/>
    <xf numFmtId="0" fontId="3" fillId="0" borderId="0" xfId="1" applyFont="1" applyFill="1" applyAlignment="1"/>
    <xf numFmtId="0" fontId="2" fillId="0" borderId="0" xfId="1" applyFont="1" applyFill="1" applyAlignment="1"/>
    <xf numFmtId="1" fontId="8" fillId="0" borderId="1" xfId="1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vertical="top"/>
    </xf>
    <xf numFmtId="164" fontId="2" fillId="0" borderId="2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right"/>
    </xf>
    <xf numFmtId="1" fontId="2" fillId="0" borderId="2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vertical="top"/>
    </xf>
    <xf numFmtId="165" fontId="8" fillId="0" borderId="1" xfId="1" applyNumberFormat="1" applyFont="1" applyFill="1" applyBorder="1" applyAlignment="1">
      <alignment vertical="top"/>
    </xf>
    <xf numFmtId="168" fontId="8" fillId="0" borderId="1" xfId="1" applyNumberFormat="1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vertical="top"/>
    </xf>
    <xf numFmtId="168" fontId="8" fillId="0" borderId="1" xfId="1" applyNumberFormat="1" applyFont="1" applyFill="1" applyBorder="1" applyAlignment="1">
      <alignment vertical="top"/>
    </xf>
    <xf numFmtId="4" fontId="4" fillId="0" borderId="0" xfId="1" applyNumberFormat="1" applyFont="1" applyFill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top"/>
    </xf>
    <xf numFmtId="164" fontId="2" fillId="0" borderId="0" xfId="1" applyNumberFormat="1" applyFont="1" applyFill="1"/>
    <xf numFmtId="0" fontId="2" fillId="0" borderId="2" xfId="1" applyFont="1" applyFill="1" applyBorder="1" applyAlignment="1">
      <alignment horizontal="left" vertical="center" wrapText="1"/>
    </xf>
    <xf numFmtId="49" fontId="12" fillId="0" borderId="2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/>
    </xf>
    <xf numFmtId="169" fontId="2" fillId="0" borderId="0" xfId="1" applyNumberFormat="1" applyFont="1" applyFill="1"/>
    <xf numFmtId="0" fontId="2" fillId="0" borderId="2" xfId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70" fontId="2" fillId="0" borderId="0" xfId="1" applyNumberFormat="1" applyFont="1" applyFill="1"/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8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13" fillId="0" borderId="3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1" fontId="7" fillId="0" borderId="2" xfId="0" applyNumberFormat="1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1" fontId="7" fillId="0" borderId="3" xfId="0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3" xfId="0" applyBorder="1" applyAlignment="1">
      <alignment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1" fontId="9" fillId="0" borderId="1" xfId="1" applyNumberFormat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7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top"/>
    </xf>
    <xf numFmtId="0" fontId="3" fillId="0" borderId="0" xfId="1" applyFont="1" applyFill="1" applyAlignment="1">
      <alignment horizontal="center"/>
    </xf>
    <xf numFmtId="0" fontId="0" fillId="0" borderId="12" xfId="0" applyBorder="1" applyAlignment="1">
      <alignment wrapText="1"/>
    </xf>
    <xf numFmtId="0" fontId="0" fillId="0" borderId="0" xfId="0" applyBorder="1" applyAlignment="1">
      <alignment wrapText="1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15" fillId="0" borderId="12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A6AB7FB7-8DBA-4FA3-99D8-2F1720A58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510~1.KIR\AppData\Local\Temp\I0430_1064250010241_02_0_42_2024_20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3;&#1103;%20&#1070;&#1076;&#1080;&#1085;&#1086;&#1081;\&#1048;&#1055;%202025-2029\&#1058;&#1072;&#1073;&#1083;&#1080;&#1094;&#1099;\I0430_1064250010241_02_0_42_2025_202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chernova\AppData\Local\Microsoft\Windows\Temporary%20Internet%20Files\Content.Outlook\DNY6KYRY\&#1073;&#1077;&#1079;%20&#1089;&#1074;&#1103;&#1079;&#1077;&#1081;\B0405_1127746611541_02_0_42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9">
          <cell r="H59">
            <v>11.901764495999998</v>
          </cell>
        </row>
        <row r="60">
          <cell r="H60">
            <v>14.90285838114</v>
          </cell>
        </row>
        <row r="73">
          <cell r="L73">
            <v>0</v>
          </cell>
          <cell r="AB73">
            <v>63.006810451919996</v>
          </cell>
        </row>
        <row r="74">
          <cell r="AB74">
            <v>4.5743671260000003</v>
          </cell>
        </row>
        <row r="75">
          <cell r="AB75">
            <v>39.682779263999997</v>
          </cell>
        </row>
        <row r="76">
          <cell r="AB76">
            <v>0.88559521199999991</v>
          </cell>
        </row>
        <row r="77">
          <cell r="AB77">
            <v>1.4493644640000001</v>
          </cell>
        </row>
        <row r="78">
          <cell r="AB78">
            <v>1.4493644640000001</v>
          </cell>
        </row>
        <row r="79">
          <cell r="AB79">
            <v>2.6639258219999999</v>
          </cell>
        </row>
        <row r="80">
          <cell r="AB80">
            <v>2.051872452</v>
          </cell>
        </row>
        <row r="81">
          <cell r="AB81">
            <v>2.6099993340000003</v>
          </cell>
        </row>
        <row r="91">
          <cell r="AB91">
            <v>1.6916546459999999</v>
          </cell>
        </row>
        <row r="113">
          <cell r="AB113">
            <v>0.31800600421199998</v>
          </cell>
        </row>
        <row r="114">
          <cell r="AB114">
            <v>4.7020600504800001</v>
          </cell>
        </row>
        <row r="115">
          <cell r="H115">
            <v>4.6111840000000001E-2</v>
          </cell>
          <cell r="AB115">
            <v>0.46810467144000001</v>
          </cell>
        </row>
        <row r="116">
          <cell r="AB116">
            <v>0.78042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0">
          <cell r="AB60">
            <v>5.2572703799999996</v>
          </cell>
          <cell r="AQ60">
            <v>63.086539708800004</v>
          </cell>
          <cell r="AV60">
            <v>47.831939541719997</v>
          </cell>
        </row>
        <row r="61">
          <cell r="V61">
            <v>26.931918461160002</v>
          </cell>
          <cell r="W61">
            <v>26.931918461160002</v>
          </cell>
          <cell r="X61">
            <v>26.931918461160002</v>
          </cell>
          <cell r="Y61">
            <v>24.553715861160001</v>
          </cell>
          <cell r="AL61">
            <v>2.3782026000000003</v>
          </cell>
          <cell r="AQ61">
            <v>24.553715861160001</v>
          </cell>
        </row>
        <row r="62">
          <cell r="V62">
            <v>25.024091505719998</v>
          </cell>
          <cell r="W62">
            <v>25.024091505719998</v>
          </cell>
          <cell r="X62">
            <v>25.024091505719998</v>
          </cell>
          <cell r="Y62">
            <v>20.660810949719998</v>
          </cell>
          <cell r="AL62">
            <v>4.3632805559999994</v>
          </cell>
          <cell r="AQ62">
            <v>20.660810949719998</v>
          </cell>
        </row>
        <row r="63">
          <cell r="V63">
            <v>20.41088295282</v>
          </cell>
          <cell r="W63">
            <v>20.41088295282</v>
          </cell>
          <cell r="X63">
            <v>20.41088295282</v>
          </cell>
          <cell r="Y63">
            <v>18.415603232820001</v>
          </cell>
          <cell r="AL63">
            <v>1.9952797200000001</v>
          </cell>
          <cell r="AQ63">
            <v>18.415603232820001</v>
          </cell>
        </row>
        <row r="64">
          <cell r="V64">
            <v>27.741241693679999</v>
          </cell>
          <cell r="W64">
            <v>27.741241693679999</v>
          </cell>
          <cell r="X64">
            <v>27.741241693679999</v>
          </cell>
          <cell r="Y64">
            <v>27.741241693679999</v>
          </cell>
          <cell r="Z64">
            <v>27.741241693679999</v>
          </cell>
          <cell r="AV64">
            <v>27.741241693679999</v>
          </cell>
        </row>
        <row r="65">
          <cell r="V65">
            <v>43.495186875659996</v>
          </cell>
          <cell r="W65">
            <v>43.495186875659996</v>
          </cell>
          <cell r="X65">
            <v>43.495186875659996</v>
          </cell>
          <cell r="Y65">
            <v>43.495186875659996</v>
          </cell>
          <cell r="Z65">
            <v>43.495186875659996</v>
          </cell>
          <cell r="AA65">
            <v>39.846384951659999</v>
          </cell>
          <cell r="AV65">
            <v>3.6488019239999998</v>
          </cell>
          <cell r="BA65">
            <v>39.846384951659999</v>
          </cell>
        </row>
        <row r="66">
          <cell r="V66">
            <v>0.68829051744000003</v>
          </cell>
          <cell r="W66">
            <v>0.68829051744000003</v>
          </cell>
          <cell r="AB66">
            <v>0.68829051744000003</v>
          </cell>
        </row>
        <row r="67">
          <cell r="V67">
            <v>18.420228953819997</v>
          </cell>
          <cell r="W67">
            <v>18.420228953819997</v>
          </cell>
          <cell r="X67">
            <v>18.420228953819997</v>
          </cell>
          <cell r="AL67">
            <v>18.420228953819997</v>
          </cell>
        </row>
        <row r="68">
          <cell r="V68">
            <v>11.382341869620001</v>
          </cell>
          <cell r="W68">
            <v>11.382341869620001</v>
          </cell>
          <cell r="X68">
            <v>11.382341869620001</v>
          </cell>
          <cell r="AL68">
            <v>11.382341869620001</v>
          </cell>
        </row>
        <row r="69">
          <cell r="V69">
            <v>66.161951702279993</v>
          </cell>
          <cell r="AV69">
            <v>66.161951702279993</v>
          </cell>
        </row>
        <row r="70">
          <cell r="BA70">
            <v>55.856208598560002</v>
          </cell>
        </row>
        <row r="76">
          <cell r="AA76">
            <v>26.644506876539999</v>
          </cell>
          <cell r="AV76">
            <v>4.3720379280000001</v>
          </cell>
          <cell r="BA76">
            <v>26.644506876539999</v>
          </cell>
        </row>
        <row r="78">
          <cell r="AB78">
            <v>2.3946570456600003</v>
          </cell>
        </row>
        <row r="80">
          <cell r="AL80">
            <v>8.8746954714000008</v>
          </cell>
        </row>
        <row r="99">
          <cell r="T99">
            <v>0.71912403600000008</v>
          </cell>
        </row>
        <row r="100">
          <cell r="T100">
            <v>5.4333111600000006</v>
          </cell>
        </row>
        <row r="101">
          <cell r="T101">
            <v>0.23927039999999999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26">
          <cell r="H26">
            <v>11.784806685795161</v>
          </cell>
        </row>
        <row r="56">
          <cell r="E56" t="str">
            <v>нд</v>
          </cell>
          <cell r="F56" t="str">
            <v>нд</v>
          </cell>
          <cell r="G56" t="str">
            <v>нд</v>
          </cell>
        </row>
        <row r="78">
          <cell r="E78" t="str">
            <v>нд</v>
          </cell>
          <cell r="F78" t="str">
            <v>нд</v>
          </cell>
          <cell r="G78" t="str">
            <v>нд</v>
          </cell>
        </row>
        <row r="80">
          <cell r="E80" t="str">
            <v>нд</v>
          </cell>
          <cell r="F80" t="str">
            <v>нд</v>
          </cell>
          <cell r="G80" t="str">
            <v>нд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13"/>
  <sheetViews>
    <sheetView view="pageBreakPreview" topLeftCell="A9" zoomScale="70" zoomScaleNormal="100" zoomScaleSheetLayoutView="70" workbookViewId="0">
      <pane xSplit="11" ySplit="12" topLeftCell="L32" activePane="bottomRight" state="frozen"/>
      <selection activeCell="A9" sqref="A9"/>
      <selection pane="topRight" activeCell="L9" sqref="L9"/>
      <selection pane="bottomLeft" activeCell="A21" sqref="A21"/>
      <selection pane="bottomRight" activeCell="AL35" sqref="AL35"/>
    </sheetView>
  </sheetViews>
  <sheetFormatPr defaultRowHeight="15.75" outlineLevelRow="1" x14ac:dyDescent="0.25"/>
  <cols>
    <col min="1" max="1" width="12" style="1" customWidth="1"/>
    <col min="2" max="2" width="87.42578125" style="1" customWidth="1"/>
    <col min="3" max="3" width="13.85546875" style="1" customWidth="1"/>
    <col min="4" max="4" width="9.5703125" style="1" customWidth="1"/>
    <col min="5" max="5" width="9.85546875" style="2" customWidth="1"/>
    <col min="6" max="6" width="11.7109375" style="2" customWidth="1"/>
    <col min="7" max="7" width="11" style="2" hidden="1" customWidth="1"/>
    <col min="8" max="8" width="18.5703125" style="2" customWidth="1"/>
    <col min="9" max="9" width="17.42578125" style="2" hidden="1" customWidth="1"/>
    <col min="10" max="10" width="13.7109375" style="2" customWidth="1"/>
    <col min="11" max="11" width="13.85546875" style="2" customWidth="1"/>
    <col min="12" max="12" width="10.28515625" style="2" customWidth="1"/>
    <col min="13" max="13" width="11.28515625" style="2" customWidth="1"/>
    <col min="14" max="14" width="9.7109375" style="2" customWidth="1"/>
    <col min="15" max="16" width="9.42578125" style="2" customWidth="1"/>
    <col min="17" max="17" width="11.85546875" style="2" customWidth="1"/>
    <col min="18" max="19" width="12.7109375" style="2" customWidth="1"/>
    <col min="20" max="20" width="9" style="2" customWidth="1"/>
    <col min="21" max="21" width="11.85546875" style="2" customWidth="1"/>
    <col min="22" max="22" width="8.85546875" style="2" customWidth="1"/>
    <col min="23" max="23" width="11.7109375" style="2" customWidth="1"/>
    <col min="24" max="24" width="8.85546875" style="2" customWidth="1"/>
    <col min="25" max="25" width="12.28515625" style="2" customWidth="1"/>
    <col min="26" max="26" width="11.85546875" style="2" customWidth="1"/>
    <col min="27" max="27" width="10.7109375" style="2" customWidth="1"/>
    <col min="28" max="28" width="8.85546875" style="2" customWidth="1"/>
    <col min="29" max="29" width="11.5703125" style="2" customWidth="1"/>
    <col min="30" max="31" width="16.5703125" style="2" customWidth="1"/>
    <col min="32" max="33" width="13.140625" style="2" customWidth="1"/>
    <col min="34" max="35" width="12.85546875" style="2" customWidth="1"/>
    <col min="36" max="36" width="16.5703125" style="2" customWidth="1"/>
    <col min="37" max="37" width="39" style="2" customWidth="1"/>
    <col min="38" max="38" width="39.42578125" style="2" customWidth="1"/>
    <col min="39" max="39" width="20.7109375" style="2" customWidth="1"/>
    <col min="40" max="40" width="11.28515625" style="2" customWidth="1"/>
    <col min="41" max="41" width="8.140625" style="2" customWidth="1"/>
    <col min="42" max="42" width="9.7109375" style="2" customWidth="1"/>
    <col min="43" max="43" width="9.5703125" style="2" customWidth="1"/>
    <col min="44" max="44" width="6.42578125" style="2" customWidth="1"/>
    <col min="45" max="45" width="8.42578125" style="2" customWidth="1"/>
    <col min="46" max="46" width="11.42578125" style="2" customWidth="1"/>
    <col min="47" max="47" width="9" style="2" customWidth="1"/>
    <col min="48" max="48" width="7.7109375" style="2" customWidth="1"/>
    <col min="49" max="49" width="10.28515625" style="2" customWidth="1"/>
    <col min="50" max="50" width="7" style="2" customWidth="1"/>
    <col min="51" max="51" width="7.7109375" style="2" customWidth="1"/>
    <col min="52" max="52" width="10.7109375" style="2" customWidth="1"/>
    <col min="53" max="53" width="8.42578125" style="2" customWidth="1"/>
    <col min="54" max="60" width="8.28515625" style="2" customWidth="1"/>
    <col min="61" max="61" width="9.85546875" style="2" customWidth="1"/>
    <col min="62" max="62" width="7" style="2" customWidth="1"/>
    <col min="63" max="63" width="7.85546875" style="2" customWidth="1"/>
    <col min="64" max="64" width="11" style="2" customWidth="1"/>
    <col min="65" max="65" width="7.7109375" style="2" customWidth="1"/>
    <col min="66" max="66" width="8.85546875" style="2" customWidth="1"/>
    <col min="67" max="16384" width="9.140625" style="2"/>
  </cols>
  <sheetData>
    <row r="1" spans="1:71" ht="18.75" hidden="1" customHeight="1" outlineLevel="1" x14ac:dyDescent="0.25">
      <c r="AL1" s="20" t="s">
        <v>0</v>
      </c>
    </row>
    <row r="2" spans="1:71" ht="18.75" hidden="1" customHeight="1" outlineLevel="1" x14ac:dyDescent="0.3">
      <c r="AL2" s="10" t="s">
        <v>1</v>
      </c>
    </row>
    <row r="3" spans="1:71" ht="18.75" hidden="1" customHeight="1" outlineLevel="1" x14ac:dyDescent="0.3">
      <c r="AL3" s="10"/>
    </row>
    <row r="4" spans="1:71" ht="18.75" hidden="1" customHeight="1" outlineLevel="1" x14ac:dyDescent="0.3">
      <c r="AL4" s="10"/>
    </row>
    <row r="5" spans="1:71" ht="18.75" hidden="1" customHeight="1" outlineLevel="1" x14ac:dyDescent="0.3">
      <c r="AL5" s="10"/>
    </row>
    <row r="6" spans="1:71" ht="18.75" hidden="1" customHeight="1" outlineLevel="1" x14ac:dyDescent="0.3">
      <c r="AL6" s="10"/>
    </row>
    <row r="7" spans="1:71" ht="18.75" hidden="1" customHeight="1" outlineLevel="1" x14ac:dyDescent="0.3">
      <c r="AL7" s="10"/>
    </row>
    <row r="8" spans="1:71" ht="18.75" hidden="1" customHeight="1" outlineLevel="1" x14ac:dyDescent="0.3">
      <c r="AL8" s="10" t="s">
        <v>2</v>
      </c>
    </row>
    <row r="9" spans="1:71" ht="18.75" outlineLevel="1" x14ac:dyDescent="0.3">
      <c r="A9" s="77" t="s">
        <v>208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</row>
    <row r="10" spans="1:71" ht="18.75" outlineLevel="1" x14ac:dyDescent="0.3">
      <c r="A10" s="3"/>
      <c r="B10" s="3"/>
      <c r="C10" s="3"/>
      <c r="D10" s="3"/>
      <c r="E10" s="40"/>
      <c r="F10" s="40"/>
      <c r="G10" s="40"/>
      <c r="H10" s="40"/>
      <c r="I10" s="59"/>
      <c r="J10" s="40"/>
      <c r="K10" s="40"/>
      <c r="L10" s="40"/>
      <c r="M10" s="40"/>
      <c r="N10" s="40"/>
      <c r="O10" s="40"/>
      <c r="P10" s="52"/>
      <c r="Q10" s="52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50"/>
      <c r="AE10" s="59"/>
      <c r="AF10" s="40"/>
      <c r="AG10" s="40"/>
      <c r="AH10" s="40"/>
      <c r="AI10" s="40"/>
      <c r="AJ10" s="40"/>
      <c r="AK10" s="40"/>
      <c r="AL10" s="40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71" ht="18.75" outlineLevel="1" x14ac:dyDescent="0.25">
      <c r="A11" s="78" t="s">
        <v>3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</row>
    <row r="12" spans="1:71" outlineLevel="1" x14ac:dyDescent="0.25">
      <c r="A12" s="79" t="s">
        <v>115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</row>
    <row r="13" spans="1:71" outlineLevel="1" x14ac:dyDescent="0.25"/>
    <row r="14" spans="1:71" ht="18.75" outlineLevel="1" x14ac:dyDescent="0.3">
      <c r="A14" s="80" t="s">
        <v>134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</row>
    <row r="15" spans="1:71" ht="18.75" outlineLevel="1" x14ac:dyDescent="0.3">
      <c r="A15" s="3"/>
      <c r="B15" s="3"/>
      <c r="C15" s="3"/>
      <c r="D15" s="3"/>
      <c r="E15" s="40"/>
      <c r="F15" s="40"/>
      <c r="G15" s="40"/>
      <c r="H15" s="40"/>
      <c r="I15" s="59"/>
      <c r="J15" s="40"/>
      <c r="K15" s="40"/>
      <c r="L15" s="40"/>
      <c r="M15" s="40"/>
      <c r="N15" s="40"/>
      <c r="O15" s="40"/>
      <c r="P15" s="52"/>
      <c r="Q15" s="52"/>
      <c r="R15" s="40"/>
      <c r="S15" s="40"/>
      <c r="T15" s="18"/>
      <c r="U15" s="40"/>
      <c r="V15" s="40"/>
      <c r="W15" s="40"/>
      <c r="X15" s="40"/>
      <c r="Y15" s="40"/>
      <c r="Z15" s="40"/>
      <c r="AA15" s="40"/>
      <c r="AB15" s="40"/>
      <c r="AC15" s="40"/>
      <c r="AD15" s="50"/>
      <c r="AE15" s="59"/>
      <c r="AF15" s="40"/>
      <c r="AG15" s="40"/>
      <c r="AH15" s="40"/>
      <c r="AI15" s="40"/>
      <c r="AJ15" s="40"/>
      <c r="AK15" s="40"/>
      <c r="AL15" s="40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</row>
    <row r="16" spans="1:71" ht="25.5" customHeight="1" outlineLevel="1" x14ac:dyDescent="0.3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</row>
    <row r="17" spans="1:71" ht="29.25" customHeight="1" outlineLevel="1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</row>
    <row r="18" spans="1:71" ht="38.25" customHeight="1" outlineLevel="1" x14ac:dyDescent="0.25">
      <c r="A18" s="7"/>
      <c r="B18" s="7"/>
      <c r="C18" s="7"/>
      <c r="D18" s="7"/>
      <c r="E18" s="8"/>
      <c r="F18" s="8"/>
      <c r="G18" s="8"/>
      <c r="H18" s="12"/>
      <c r="I18" s="7"/>
      <c r="J18" s="15"/>
      <c r="K18" s="16"/>
      <c r="L18" s="14"/>
      <c r="M18" s="13"/>
      <c r="N18" s="8"/>
      <c r="O18" s="8"/>
      <c r="P18" s="8"/>
      <c r="Q18" s="8"/>
      <c r="R18" s="8"/>
      <c r="S18" s="8"/>
      <c r="T18" s="13"/>
      <c r="U18" s="17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74"/>
      <c r="AL18" s="74"/>
    </row>
    <row r="19" spans="1:71" ht="56.25" customHeight="1" x14ac:dyDescent="0.25">
      <c r="A19" s="70" t="s">
        <v>117</v>
      </c>
      <c r="B19" s="70" t="s">
        <v>4</v>
      </c>
      <c r="C19" s="70" t="s">
        <v>116</v>
      </c>
      <c r="D19" s="75" t="s">
        <v>5</v>
      </c>
      <c r="E19" s="75" t="s">
        <v>6</v>
      </c>
      <c r="F19" s="70" t="s">
        <v>7</v>
      </c>
      <c r="G19" s="70"/>
      <c r="H19" s="70" t="s">
        <v>8</v>
      </c>
      <c r="I19" s="56"/>
      <c r="J19" s="72" t="s">
        <v>207</v>
      </c>
      <c r="K19" s="67" t="s">
        <v>9</v>
      </c>
      <c r="L19" s="68"/>
      <c r="M19" s="68"/>
      <c r="N19" s="68"/>
      <c r="O19" s="68"/>
      <c r="P19" s="68" t="s">
        <v>10</v>
      </c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9"/>
      <c r="AD19" s="72" t="s">
        <v>211</v>
      </c>
      <c r="AE19" s="67" t="s">
        <v>11</v>
      </c>
      <c r="AF19" s="68"/>
      <c r="AG19" s="68"/>
      <c r="AH19" s="68"/>
      <c r="AI19" s="68"/>
      <c r="AJ19" s="68"/>
      <c r="AK19" s="69"/>
      <c r="AL19" s="72" t="s">
        <v>261</v>
      </c>
    </row>
    <row r="20" spans="1:71" ht="135.75" customHeight="1" x14ac:dyDescent="0.25">
      <c r="A20" s="70"/>
      <c r="B20" s="70"/>
      <c r="C20" s="70"/>
      <c r="D20" s="75"/>
      <c r="E20" s="75"/>
      <c r="F20" s="70"/>
      <c r="G20" s="70"/>
      <c r="H20" s="70"/>
      <c r="I20" s="58"/>
      <c r="J20" s="76"/>
      <c r="K20" s="67" t="s">
        <v>12</v>
      </c>
      <c r="L20" s="68"/>
      <c r="M20" s="68"/>
      <c r="N20" s="68"/>
      <c r="O20" s="69"/>
      <c r="P20" s="70" t="s">
        <v>209</v>
      </c>
      <c r="Q20" s="70"/>
      <c r="R20" s="70" t="s">
        <v>135</v>
      </c>
      <c r="S20" s="70"/>
      <c r="T20" s="70" t="s">
        <v>136</v>
      </c>
      <c r="U20" s="70"/>
      <c r="V20" s="67" t="s">
        <v>137</v>
      </c>
      <c r="W20" s="69"/>
      <c r="X20" s="67" t="s">
        <v>138</v>
      </c>
      <c r="Y20" s="69"/>
      <c r="Z20" s="67" t="s">
        <v>139</v>
      </c>
      <c r="AA20" s="69"/>
      <c r="AB20" s="67" t="s">
        <v>140</v>
      </c>
      <c r="AC20" s="69"/>
      <c r="AD20" s="71"/>
      <c r="AE20" s="57" t="s">
        <v>210</v>
      </c>
      <c r="AF20" s="62" t="s">
        <v>141</v>
      </c>
      <c r="AG20" s="62" t="s">
        <v>142</v>
      </c>
      <c r="AH20" s="62" t="s">
        <v>143</v>
      </c>
      <c r="AI20" s="62" t="s">
        <v>144</v>
      </c>
      <c r="AJ20" s="62" t="s">
        <v>145</v>
      </c>
      <c r="AK20" s="71" t="s">
        <v>13</v>
      </c>
      <c r="AL20" s="76"/>
    </row>
    <row r="21" spans="1:71" ht="144.75" customHeight="1" x14ac:dyDescent="0.25">
      <c r="A21" s="70"/>
      <c r="B21" s="70"/>
      <c r="C21" s="70"/>
      <c r="D21" s="75"/>
      <c r="E21" s="75"/>
      <c r="F21" s="39" t="s">
        <v>12</v>
      </c>
      <c r="G21" s="39" t="s">
        <v>14</v>
      </c>
      <c r="H21" s="39" t="s">
        <v>15</v>
      </c>
      <c r="I21" s="57"/>
      <c r="J21" s="71"/>
      <c r="K21" s="38" t="s">
        <v>16</v>
      </c>
      <c r="L21" s="38" t="s">
        <v>17</v>
      </c>
      <c r="M21" s="38" t="s">
        <v>18</v>
      </c>
      <c r="N21" s="38" t="s">
        <v>19</v>
      </c>
      <c r="O21" s="38" t="s">
        <v>20</v>
      </c>
      <c r="P21" s="54" t="s">
        <v>21</v>
      </c>
      <c r="Q21" s="54" t="s">
        <v>22</v>
      </c>
      <c r="R21" s="38" t="s">
        <v>21</v>
      </c>
      <c r="S21" s="38" t="s">
        <v>22</v>
      </c>
      <c r="T21" s="38" t="s">
        <v>21</v>
      </c>
      <c r="U21" s="38" t="s">
        <v>22</v>
      </c>
      <c r="V21" s="38" t="s">
        <v>21</v>
      </c>
      <c r="W21" s="38" t="s">
        <v>22</v>
      </c>
      <c r="X21" s="38" t="s">
        <v>21</v>
      </c>
      <c r="Y21" s="38" t="s">
        <v>22</v>
      </c>
      <c r="Z21" s="38" t="s">
        <v>21</v>
      </c>
      <c r="AA21" s="38" t="s">
        <v>22</v>
      </c>
      <c r="AB21" s="38" t="s">
        <v>21</v>
      </c>
      <c r="AC21" s="38" t="s">
        <v>22</v>
      </c>
      <c r="AD21" s="51" t="s">
        <v>257</v>
      </c>
      <c r="AE21" s="55" t="s">
        <v>12</v>
      </c>
      <c r="AF21" s="37" t="s">
        <v>122</v>
      </c>
      <c r="AG21" s="37" t="s">
        <v>122</v>
      </c>
      <c r="AH21" s="37" t="s">
        <v>122</v>
      </c>
      <c r="AI21" s="37" t="s">
        <v>12</v>
      </c>
      <c r="AJ21" s="37" t="s">
        <v>12</v>
      </c>
      <c r="AK21" s="70"/>
      <c r="AL21" s="71"/>
    </row>
    <row r="22" spans="1:71" ht="19.5" customHeight="1" x14ac:dyDescent="0.25">
      <c r="A22" s="37">
        <v>1</v>
      </c>
      <c r="B22" s="37">
        <v>2</v>
      </c>
      <c r="C22" s="37">
        <v>3</v>
      </c>
      <c r="D22" s="37">
        <v>4</v>
      </c>
      <c r="E22" s="37">
        <v>5</v>
      </c>
      <c r="F22" s="37">
        <v>6</v>
      </c>
      <c r="G22" s="37">
        <v>7</v>
      </c>
      <c r="H22" s="37">
        <v>7</v>
      </c>
      <c r="I22" s="55"/>
      <c r="J22" s="37">
        <v>8</v>
      </c>
      <c r="K22" s="37">
        <v>9</v>
      </c>
      <c r="L22" s="37">
        <v>10</v>
      </c>
      <c r="M22" s="37">
        <v>11</v>
      </c>
      <c r="N22" s="37">
        <v>12</v>
      </c>
      <c r="O22" s="37">
        <v>13</v>
      </c>
      <c r="P22" s="53">
        <f>O22+1</f>
        <v>14</v>
      </c>
      <c r="Q22" s="60">
        <f t="shared" ref="Q22:AL22" si="0">P22+1</f>
        <v>15</v>
      </c>
      <c r="R22" s="60">
        <f t="shared" si="0"/>
        <v>16</v>
      </c>
      <c r="S22" s="60">
        <f t="shared" si="0"/>
        <v>17</v>
      </c>
      <c r="T22" s="60">
        <f t="shared" si="0"/>
        <v>18</v>
      </c>
      <c r="U22" s="60">
        <f t="shared" si="0"/>
        <v>19</v>
      </c>
      <c r="V22" s="60">
        <f t="shared" si="0"/>
        <v>20</v>
      </c>
      <c r="W22" s="60">
        <f t="shared" si="0"/>
        <v>21</v>
      </c>
      <c r="X22" s="60">
        <f t="shared" si="0"/>
        <v>22</v>
      </c>
      <c r="Y22" s="60">
        <f t="shared" si="0"/>
        <v>23</v>
      </c>
      <c r="Z22" s="60">
        <f t="shared" si="0"/>
        <v>24</v>
      </c>
      <c r="AA22" s="60">
        <f t="shared" si="0"/>
        <v>25</v>
      </c>
      <c r="AB22" s="60">
        <f t="shared" si="0"/>
        <v>26</v>
      </c>
      <c r="AC22" s="60">
        <f t="shared" si="0"/>
        <v>27</v>
      </c>
      <c r="AD22" s="60">
        <f t="shared" si="0"/>
        <v>28</v>
      </c>
      <c r="AE22" s="60">
        <f t="shared" si="0"/>
        <v>29</v>
      </c>
      <c r="AF22" s="60">
        <f t="shared" si="0"/>
        <v>30</v>
      </c>
      <c r="AG22" s="60">
        <f t="shared" si="0"/>
        <v>31</v>
      </c>
      <c r="AH22" s="60">
        <f t="shared" si="0"/>
        <v>32</v>
      </c>
      <c r="AI22" s="60">
        <f t="shared" si="0"/>
        <v>33</v>
      </c>
      <c r="AJ22" s="60">
        <f t="shared" si="0"/>
        <v>34</v>
      </c>
      <c r="AK22" s="60">
        <f t="shared" si="0"/>
        <v>35</v>
      </c>
      <c r="AL22" s="60">
        <f t="shared" si="0"/>
        <v>36</v>
      </c>
    </row>
    <row r="23" spans="1:71" ht="19.5" customHeight="1" x14ac:dyDescent="0.25">
      <c r="A23" s="45">
        <v>0</v>
      </c>
      <c r="B23" s="45" t="s">
        <v>168</v>
      </c>
      <c r="C23" s="45" t="s">
        <v>105</v>
      </c>
      <c r="D23" s="46" t="s">
        <v>105</v>
      </c>
      <c r="E23" s="46" t="s">
        <v>105</v>
      </c>
      <c r="F23" s="46" t="s">
        <v>105</v>
      </c>
      <c r="G23" s="46">
        <f t="shared" ref="G23" si="1">SUM(G24:G29)</f>
        <v>0</v>
      </c>
      <c r="H23" s="46">
        <f>SUM(H24:H29)</f>
        <v>82.100864383616639</v>
      </c>
      <c r="I23" s="46"/>
      <c r="J23" s="46">
        <f t="shared" ref="J23:AJ23" si="2">SUM(J24:J29)</f>
        <v>1.7092542399999999</v>
      </c>
      <c r="K23" s="46">
        <f t="shared" si="2"/>
        <v>760.46073523590985</v>
      </c>
      <c r="L23" s="46">
        <f t="shared" si="2"/>
        <v>29.3580191</v>
      </c>
      <c r="M23" s="46">
        <f t="shared" si="2"/>
        <v>185.58411839079997</v>
      </c>
      <c r="N23" s="46">
        <f t="shared" si="2"/>
        <v>545.51859774511001</v>
      </c>
      <c r="O23" s="46">
        <f>SUM(O24:O29)</f>
        <v>0</v>
      </c>
      <c r="P23" s="46">
        <f t="shared" ref="P23:Q23" si="3">SUM(P24:P29)</f>
        <v>0</v>
      </c>
      <c r="Q23" s="46">
        <f t="shared" si="3"/>
        <v>758.75148099590979</v>
      </c>
      <c r="R23" s="46">
        <f t="shared" si="2"/>
        <v>0</v>
      </c>
      <c r="S23" s="46">
        <f t="shared" si="2"/>
        <v>755.85936499590991</v>
      </c>
      <c r="T23" s="46">
        <f t="shared" si="2"/>
        <v>0</v>
      </c>
      <c r="U23" s="46">
        <f t="shared" si="2"/>
        <v>629.43711169079995</v>
      </c>
      <c r="V23" s="46">
        <f t="shared" si="2"/>
        <v>0</v>
      </c>
      <c r="W23" s="46">
        <f t="shared" si="2"/>
        <v>509.40792429404996</v>
      </c>
      <c r="X23" s="46">
        <f t="shared" si="2"/>
        <v>0</v>
      </c>
      <c r="Y23" s="46">
        <f t="shared" si="2"/>
        <v>383.42438560624998</v>
      </c>
      <c r="Z23" s="46">
        <f>SUM(Z24:Z29)</f>
        <v>0</v>
      </c>
      <c r="AA23" s="46">
        <f t="shared" si="2"/>
        <v>273.29940151250003</v>
      </c>
      <c r="AB23" s="46">
        <f t="shared" si="2"/>
        <v>0</v>
      </c>
      <c r="AC23" s="46">
        <f t="shared" si="2"/>
        <v>148.50275752110002</v>
      </c>
      <c r="AD23" s="46">
        <f t="shared" si="2"/>
        <v>2.8921159999999997</v>
      </c>
      <c r="AE23" s="46">
        <f t="shared" si="2"/>
        <v>126.42225330171001</v>
      </c>
      <c r="AF23" s="46">
        <f t="shared" si="2"/>
        <v>120.02918739675</v>
      </c>
      <c r="AG23" s="46">
        <f t="shared" si="2"/>
        <v>125.98353868780001</v>
      </c>
      <c r="AH23" s="46">
        <f t="shared" si="2"/>
        <v>110.12498409375002</v>
      </c>
      <c r="AI23" s="46">
        <f t="shared" si="2"/>
        <v>124.79664399139999</v>
      </c>
      <c r="AJ23" s="46">
        <f t="shared" si="2"/>
        <v>148.50275752110002</v>
      </c>
      <c r="AK23" s="46">
        <f>SUM(AK24:AK29)</f>
        <v>755.85936499251</v>
      </c>
      <c r="AL23" s="34" t="s">
        <v>105</v>
      </c>
    </row>
    <row r="24" spans="1:71" ht="19.5" customHeight="1" x14ac:dyDescent="0.25">
      <c r="A24" s="45" t="s">
        <v>169</v>
      </c>
      <c r="B24" s="45" t="s">
        <v>170</v>
      </c>
      <c r="C24" s="45" t="s">
        <v>107</v>
      </c>
      <c r="D24" s="46" t="s">
        <v>105</v>
      </c>
      <c r="E24" s="46" t="s">
        <v>105</v>
      </c>
      <c r="F24" s="46" t="s">
        <v>105</v>
      </c>
      <c r="G24" s="46">
        <f>SUM(G33)</f>
        <v>0</v>
      </c>
      <c r="H24" s="46">
        <f>SUM(H33)</f>
        <v>0</v>
      </c>
      <c r="I24" s="46"/>
      <c r="J24" s="46">
        <f>SUM(J33)</f>
        <v>0</v>
      </c>
      <c r="K24" s="46">
        <f>K32</f>
        <v>21.143650000000001</v>
      </c>
      <c r="L24" s="46">
        <f t="shared" ref="L24:AD24" si="4">L32</f>
        <v>0</v>
      </c>
      <c r="M24" s="46">
        <f t="shared" si="4"/>
        <v>21.143650000000001</v>
      </c>
      <c r="N24" s="46">
        <f t="shared" si="4"/>
        <v>0</v>
      </c>
      <c r="O24" s="46">
        <f t="shared" si="4"/>
        <v>0</v>
      </c>
      <c r="P24" s="46">
        <f t="shared" si="4"/>
        <v>0</v>
      </c>
      <c r="Q24" s="46">
        <f t="shared" si="4"/>
        <v>21.143650000000001</v>
      </c>
      <c r="R24" s="46">
        <f t="shared" si="4"/>
        <v>0</v>
      </c>
      <c r="S24" s="46">
        <f t="shared" si="4"/>
        <v>21.143650000000001</v>
      </c>
      <c r="T24" s="46">
        <f t="shared" si="4"/>
        <v>0</v>
      </c>
      <c r="U24" s="46">
        <f t="shared" si="4"/>
        <v>0</v>
      </c>
      <c r="V24" s="46">
        <f t="shared" si="4"/>
        <v>0</v>
      </c>
      <c r="W24" s="46">
        <f t="shared" si="4"/>
        <v>0</v>
      </c>
      <c r="X24" s="46">
        <f t="shared" si="4"/>
        <v>0</v>
      </c>
      <c r="Y24" s="46">
        <f t="shared" si="4"/>
        <v>0</v>
      </c>
      <c r="Z24" s="46">
        <f t="shared" si="4"/>
        <v>0</v>
      </c>
      <c r="AA24" s="46">
        <f t="shared" si="4"/>
        <v>0</v>
      </c>
      <c r="AB24" s="46">
        <f t="shared" si="4"/>
        <v>0</v>
      </c>
      <c r="AC24" s="46">
        <f t="shared" si="4"/>
        <v>0</v>
      </c>
      <c r="AD24" s="46">
        <f t="shared" si="4"/>
        <v>0</v>
      </c>
      <c r="AE24" s="46">
        <f>AE32</f>
        <v>21.143650000000001</v>
      </c>
      <c r="AF24" s="46">
        <f t="shared" ref="AF24:AK24" si="5">AF32</f>
        <v>0</v>
      </c>
      <c r="AG24" s="46">
        <f t="shared" si="5"/>
        <v>0</v>
      </c>
      <c r="AH24" s="46">
        <f t="shared" si="5"/>
        <v>0</v>
      </c>
      <c r="AI24" s="46">
        <f t="shared" si="5"/>
        <v>0</v>
      </c>
      <c r="AJ24" s="46">
        <f t="shared" si="5"/>
        <v>0</v>
      </c>
      <c r="AK24" s="46">
        <f t="shared" si="5"/>
        <v>21.143650000000001</v>
      </c>
      <c r="AL24" s="34" t="s">
        <v>105</v>
      </c>
    </row>
    <row r="25" spans="1:71" ht="19.5" customHeight="1" x14ac:dyDescent="0.25">
      <c r="A25" s="45" t="s">
        <v>171</v>
      </c>
      <c r="B25" s="45" t="s">
        <v>172</v>
      </c>
      <c r="C25" s="45" t="s">
        <v>107</v>
      </c>
      <c r="D25" s="46" t="s">
        <v>105</v>
      </c>
      <c r="E25" s="46" t="s">
        <v>105</v>
      </c>
      <c r="F25" s="46" t="s">
        <v>105</v>
      </c>
      <c r="G25" s="46">
        <f>SUM(G64)</f>
        <v>0</v>
      </c>
      <c r="H25" s="46">
        <f>H53</f>
        <v>82.062437850283303</v>
      </c>
      <c r="I25" s="46"/>
      <c r="J25" s="46">
        <f t="shared" ref="J25:AJ25" si="6">J53</f>
        <v>1.7092542399999999</v>
      </c>
      <c r="K25" s="46">
        <f t="shared" si="6"/>
        <v>728.76683830079992</v>
      </c>
      <c r="L25" s="46">
        <f t="shared" si="6"/>
        <v>29.3580191</v>
      </c>
      <c r="M25" s="46">
        <f t="shared" si="6"/>
        <v>164.44046839079996</v>
      </c>
      <c r="N25" s="46">
        <f t="shared" si="6"/>
        <v>534.96835081000006</v>
      </c>
      <c r="O25" s="46">
        <f t="shared" si="6"/>
        <v>0</v>
      </c>
      <c r="P25" s="46">
        <f t="shared" si="6"/>
        <v>0</v>
      </c>
      <c r="Q25" s="46">
        <f t="shared" si="6"/>
        <v>727.05758406079985</v>
      </c>
      <c r="R25" s="46">
        <f t="shared" si="6"/>
        <v>0</v>
      </c>
      <c r="S25" s="46">
        <f t="shared" si="6"/>
        <v>724.16546806079998</v>
      </c>
      <c r="T25" s="46">
        <f t="shared" si="6"/>
        <v>0</v>
      </c>
      <c r="U25" s="46">
        <f t="shared" si="6"/>
        <v>624.11069036079994</v>
      </c>
      <c r="V25" s="46">
        <f t="shared" si="6"/>
        <v>0</v>
      </c>
      <c r="W25" s="46">
        <f t="shared" si="6"/>
        <v>504.28089496404993</v>
      </c>
      <c r="X25" s="46">
        <f t="shared" si="6"/>
        <v>0</v>
      </c>
      <c r="Y25" s="46">
        <f t="shared" si="6"/>
        <v>378.89662630624997</v>
      </c>
      <c r="Z25" s="46">
        <f t="shared" si="6"/>
        <v>0</v>
      </c>
      <c r="AA25" s="46">
        <f t="shared" si="6"/>
        <v>273.29940151250003</v>
      </c>
      <c r="AB25" s="46">
        <f t="shared" si="6"/>
        <v>0</v>
      </c>
      <c r="AC25" s="46">
        <f t="shared" si="6"/>
        <v>148.50275752110002</v>
      </c>
      <c r="AD25" s="46">
        <f t="shared" si="6"/>
        <v>2.8921159999999997</v>
      </c>
      <c r="AE25" s="46">
        <f t="shared" si="6"/>
        <v>100.05477769660001</v>
      </c>
      <c r="AF25" s="46">
        <f t="shared" si="6"/>
        <v>119.82979539675</v>
      </c>
      <c r="AG25" s="46">
        <f t="shared" si="6"/>
        <v>125.38426865780001</v>
      </c>
      <c r="AH25" s="46">
        <f t="shared" si="6"/>
        <v>105.59722479375002</v>
      </c>
      <c r="AI25" s="46">
        <f t="shared" si="6"/>
        <v>124.79664399139999</v>
      </c>
      <c r="AJ25" s="46">
        <f t="shared" si="6"/>
        <v>148.50275752110002</v>
      </c>
      <c r="AK25" s="46">
        <f>AK53</f>
        <v>724.16546805740006</v>
      </c>
      <c r="AL25" s="34" t="s">
        <v>105</v>
      </c>
    </row>
    <row r="26" spans="1:71" ht="31.5" x14ac:dyDescent="0.25">
      <c r="A26" s="45" t="s">
        <v>173</v>
      </c>
      <c r="B26" s="45" t="s">
        <v>174</v>
      </c>
      <c r="C26" s="45" t="s">
        <v>107</v>
      </c>
      <c r="D26" s="46" t="s">
        <v>105</v>
      </c>
      <c r="E26" s="46" t="s">
        <v>105</v>
      </c>
      <c r="F26" s="46" t="s">
        <v>105</v>
      </c>
      <c r="G26" s="46">
        <f>SUM(G135)</f>
        <v>0</v>
      </c>
      <c r="H26" s="47">
        <v>0</v>
      </c>
      <c r="I26" s="46"/>
      <c r="J26" s="46">
        <f>SUM(J135)</f>
        <v>0</v>
      </c>
      <c r="K26" s="46">
        <v>0</v>
      </c>
      <c r="L26" s="46">
        <f t="shared" ref="L26:Q26" si="7">SUM(L135)</f>
        <v>0</v>
      </c>
      <c r="M26" s="46">
        <f t="shared" si="7"/>
        <v>0</v>
      </c>
      <c r="N26" s="46">
        <f t="shared" si="7"/>
        <v>0</v>
      </c>
      <c r="O26" s="46">
        <f t="shared" si="7"/>
        <v>0</v>
      </c>
      <c r="P26" s="46">
        <f t="shared" si="7"/>
        <v>0</v>
      </c>
      <c r="Q26" s="46">
        <f t="shared" si="7"/>
        <v>0</v>
      </c>
      <c r="R26" s="46">
        <f t="shared" ref="R26:R28" si="8">S26+T26+U26+V26</f>
        <v>0</v>
      </c>
      <c r="S26" s="46">
        <f t="shared" ref="S26:X26" si="9">SUM(S135)</f>
        <v>0</v>
      </c>
      <c r="T26" s="46">
        <f t="shared" si="9"/>
        <v>0</v>
      </c>
      <c r="U26" s="46">
        <f t="shared" si="9"/>
        <v>0</v>
      </c>
      <c r="V26" s="46">
        <f t="shared" si="9"/>
        <v>0</v>
      </c>
      <c r="W26" s="46">
        <f t="shared" si="9"/>
        <v>0</v>
      </c>
      <c r="X26" s="46">
        <f t="shared" si="9"/>
        <v>0</v>
      </c>
      <c r="Y26" s="46">
        <v>0</v>
      </c>
      <c r="Z26" s="46">
        <v>0</v>
      </c>
      <c r="AA26" s="46">
        <f t="shared" ref="AA26:AK26" si="10">SUM(AA135)</f>
        <v>0</v>
      </c>
      <c r="AB26" s="46">
        <v>0</v>
      </c>
      <c r="AC26" s="46">
        <f t="shared" si="10"/>
        <v>0</v>
      </c>
      <c r="AD26" s="46">
        <f t="shared" si="10"/>
        <v>0</v>
      </c>
      <c r="AE26" s="46">
        <f t="shared" si="10"/>
        <v>0</v>
      </c>
      <c r="AF26" s="46">
        <f t="shared" si="10"/>
        <v>0</v>
      </c>
      <c r="AG26" s="46">
        <f t="shared" si="10"/>
        <v>0</v>
      </c>
      <c r="AH26" s="46">
        <f t="shared" si="10"/>
        <v>0</v>
      </c>
      <c r="AI26" s="46">
        <f t="shared" si="10"/>
        <v>0</v>
      </c>
      <c r="AJ26" s="46">
        <f t="shared" si="10"/>
        <v>0</v>
      </c>
      <c r="AK26" s="46">
        <f t="shared" si="10"/>
        <v>0</v>
      </c>
      <c r="AL26" s="34" t="s">
        <v>105</v>
      </c>
    </row>
    <row r="27" spans="1:71" ht="19.5" customHeight="1" x14ac:dyDescent="0.25">
      <c r="A27" s="45" t="s">
        <v>175</v>
      </c>
      <c r="B27" s="45" t="s">
        <v>176</v>
      </c>
      <c r="C27" s="45" t="s">
        <v>107</v>
      </c>
      <c r="D27" s="46" t="s">
        <v>105</v>
      </c>
      <c r="E27" s="46" t="s">
        <v>105</v>
      </c>
      <c r="F27" s="46" t="s">
        <v>105</v>
      </c>
      <c r="G27" s="46">
        <f>SUM(G138)</f>
        <v>0</v>
      </c>
      <c r="H27" s="47">
        <v>0</v>
      </c>
      <c r="I27" s="46"/>
      <c r="J27" s="46">
        <f t="shared" ref="J27:J28" si="11">SUM(J138)</f>
        <v>0</v>
      </c>
      <c r="K27" s="46">
        <v>0</v>
      </c>
      <c r="L27" s="46">
        <f t="shared" ref="L27:Q28" si="12">SUM(L138)</f>
        <v>0</v>
      </c>
      <c r="M27" s="46">
        <f t="shared" si="12"/>
        <v>0</v>
      </c>
      <c r="N27" s="46">
        <f t="shared" si="12"/>
        <v>0</v>
      </c>
      <c r="O27" s="46">
        <f t="shared" si="12"/>
        <v>0</v>
      </c>
      <c r="P27" s="46">
        <f t="shared" si="12"/>
        <v>0</v>
      </c>
      <c r="Q27" s="46">
        <f t="shared" si="12"/>
        <v>0</v>
      </c>
      <c r="R27" s="46">
        <f t="shared" si="8"/>
        <v>0</v>
      </c>
      <c r="S27" s="46">
        <f t="shared" ref="S27:X28" si="13">SUM(S138)</f>
        <v>0</v>
      </c>
      <c r="T27" s="46">
        <f t="shared" si="13"/>
        <v>0</v>
      </c>
      <c r="U27" s="46">
        <f t="shared" si="13"/>
        <v>0</v>
      </c>
      <c r="V27" s="46">
        <f t="shared" si="13"/>
        <v>0</v>
      </c>
      <c r="W27" s="46">
        <f t="shared" si="13"/>
        <v>0</v>
      </c>
      <c r="X27" s="46">
        <f t="shared" si="13"/>
        <v>0</v>
      </c>
      <c r="Y27" s="46">
        <v>0</v>
      </c>
      <c r="Z27" s="46">
        <v>0</v>
      </c>
      <c r="AA27" s="46">
        <f t="shared" ref="AA27:AK28" si="14">SUM(AA138)</f>
        <v>0</v>
      </c>
      <c r="AB27" s="46">
        <v>0</v>
      </c>
      <c r="AC27" s="46">
        <f t="shared" si="14"/>
        <v>0</v>
      </c>
      <c r="AD27" s="46">
        <f t="shared" si="14"/>
        <v>0</v>
      </c>
      <c r="AE27" s="46">
        <f t="shared" si="14"/>
        <v>0</v>
      </c>
      <c r="AF27" s="46">
        <f t="shared" si="14"/>
        <v>0</v>
      </c>
      <c r="AG27" s="46">
        <f t="shared" si="14"/>
        <v>0</v>
      </c>
      <c r="AH27" s="46">
        <f t="shared" si="14"/>
        <v>0</v>
      </c>
      <c r="AI27" s="46">
        <f t="shared" si="14"/>
        <v>0</v>
      </c>
      <c r="AJ27" s="46">
        <f t="shared" si="14"/>
        <v>0</v>
      </c>
      <c r="AK27" s="46">
        <f t="shared" si="14"/>
        <v>0</v>
      </c>
      <c r="AL27" s="34" t="s">
        <v>105</v>
      </c>
    </row>
    <row r="28" spans="1:71" ht="19.5" customHeight="1" x14ac:dyDescent="0.25">
      <c r="A28" s="45" t="s">
        <v>177</v>
      </c>
      <c r="B28" s="45" t="s">
        <v>178</v>
      </c>
      <c r="C28" s="45" t="s">
        <v>107</v>
      </c>
      <c r="D28" s="46" t="s">
        <v>105</v>
      </c>
      <c r="E28" s="46" t="s">
        <v>105</v>
      </c>
      <c r="F28" s="46" t="s">
        <v>105</v>
      </c>
      <c r="G28" s="46">
        <f>SUM(G139)</f>
        <v>0</v>
      </c>
      <c r="H28" s="47">
        <v>0</v>
      </c>
      <c r="I28" s="46"/>
      <c r="J28" s="46">
        <f t="shared" si="11"/>
        <v>0</v>
      </c>
      <c r="K28" s="46">
        <v>0</v>
      </c>
      <c r="L28" s="46">
        <f t="shared" si="12"/>
        <v>0</v>
      </c>
      <c r="M28" s="46">
        <f t="shared" si="12"/>
        <v>0</v>
      </c>
      <c r="N28" s="46">
        <f t="shared" si="12"/>
        <v>0</v>
      </c>
      <c r="O28" s="46">
        <f t="shared" si="12"/>
        <v>0</v>
      </c>
      <c r="P28" s="46">
        <f t="shared" si="12"/>
        <v>0</v>
      </c>
      <c r="Q28" s="46">
        <f t="shared" si="12"/>
        <v>0</v>
      </c>
      <c r="R28" s="46">
        <f t="shared" si="8"/>
        <v>0</v>
      </c>
      <c r="S28" s="46">
        <f t="shared" si="13"/>
        <v>0</v>
      </c>
      <c r="T28" s="46">
        <f t="shared" si="13"/>
        <v>0</v>
      </c>
      <c r="U28" s="46">
        <f t="shared" si="13"/>
        <v>0</v>
      </c>
      <c r="V28" s="46">
        <f t="shared" si="13"/>
        <v>0</v>
      </c>
      <c r="W28" s="46">
        <f t="shared" si="13"/>
        <v>0</v>
      </c>
      <c r="X28" s="46">
        <f t="shared" si="13"/>
        <v>0</v>
      </c>
      <c r="Y28" s="46">
        <v>0</v>
      </c>
      <c r="Z28" s="46">
        <v>0</v>
      </c>
      <c r="AA28" s="46">
        <f t="shared" si="14"/>
        <v>0</v>
      </c>
      <c r="AB28" s="46">
        <v>0</v>
      </c>
      <c r="AC28" s="46">
        <f t="shared" si="14"/>
        <v>0</v>
      </c>
      <c r="AD28" s="46">
        <f t="shared" si="14"/>
        <v>0</v>
      </c>
      <c r="AE28" s="46">
        <f t="shared" si="14"/>
        <v>0</v>
      </c>
      <c r="AF28" s="46">
        <f t="shared" si="14"/>
        <v>0</v>
      </c>
      <c r="AG28" s="46">
        <f t="shared" si="14"/>
        <v>0</v>
      </c>
      <c r="AH28" s="46">
        <f t="shared" si="14"/>
        <v>0</v>
      </c>
      <c r="AI28" s="46">
        <f t="shared" si="14"/>
        <v>0</v>
      </c>
      <c r="AJ28" s="46">
        <f t="shared" si="14"/>
        <v>0</v>
      </c>
      <c r="AK28" s="46">
        <f t="shared" si="14"/>
        <v>0</v>
      </c>
      <c r="AL28" s="34" t="s">
        <v>105</v>
      </c>
    </row>
    <row r="29" spans="1:71" ht="19.5" customHeight="1" x14ac:dyDescent="0.25">
      <c r="A29" s="45" t="s">
        <v>179</v>
      </c>
      <c r="B29" s="45" t="s">
        <v>180</v>
      </c>
      <c r="C29" s="45" t="s">
        <v>107</v>
      </c>
      <c r="D29" s="46" t="s">
        <v>105</v>
      </c>
      <c r="E29" s="46" t="s">
        <v>105</v>
      </c>
      <c r="F29" s="46" t="s">
        <v>105</v>
      </c>
      <c r="G29" s="46">
        <f>SUM(G140)</f>
        <v>0</v>
      </c>
      <c r="H29" s="46">
        <f>H106</f>
        <v>3.8426533333333339E-2</v>
      </c>
      <c r="I29" s="46"/>
      <c r="J29" s="46">
        <f>J106</f>
        <v>0</v>
      </c>
      <c r="K29" s="46">
        <f>K106</f>
        <v>10.550246935110001</v>
      </c>
      <c r="L29" s="46">
        <f t="shared" ref="L29:AK29" si="15">L106</f>
        <v>0</v>
      </c>
      <c r="M29" s="46">
        <f t="shared" si="15"/>
        <v>0</v>
      </c>
      <c r="N29" s="46">
        <f t="shared" si="15"/>
        <v>10.550246935110001</v>
      </c>
      <c r="O29" s="46">
        <f t="shared" si="15"/>
        <v>0</v>
      </c>
      <c r="P29" s="46">
        <f t="shared" si="15"/>
        <v>0</v>
      </c>
      <c r="Q29" s="46">
        <f t="shared" si="15"/>
        <v>10.550246935110001</v>
      </c>
      <c r="R29" s="46">
        <f t="shared" si="15"/>
        <v>0</v>
      </c>
      <c r="S29" s="46">
        <f t="shared" si="15"/>
        <v>10.550246935110001</v>
      </c>
      <c r="T29" s="46">
        <f t="shared" si="15"/>
        <v>0</v>
      </c>
      <c r="U29" s="46">
        <f t="shared" si="15"/>
        <v>5.3264213300000005</v>
      </c>
      <c r="V29" s="46">
        <f t="shared" si="15"/>
        <v>0</v>
      </c>
      <c r="W29" s="46">
        <f t="shared" si="15"/>
        <v>5.1270293300000009</v>
      </c>
      <c r="X29" s="46">
        <f t="shared" si="15"/>
        <v>0</v>
      </c>
      <c r="Y29" s="46">
        <f t="shared" si="15"/>
        <v>4.5277593000000005</v>
      </c>
      <c r="Z29" s="46">
        <f t="shared" si="15"/>
        <v>0</v>
      </c>
      <c r="AA29" s="46">
        <f t="shared" si="15"/>
        <v>0</v>
      </c>
      <c r="AB29" s="46">
        <f t="shared" si="15"/>
        <v>0</v>
      </c>
      <c r="AC29" s="46">
        <f t="shared" si="15"/>
        <v>0</v>
      </c>
      <c r="AD29" s="46">
        <f t="shared" si="15"/>
        <v>0</v>
      </c>
      <c r="AE29" s="46">
        <f t="shared" si="15"/>
        <v>5.2238256051100009</v>
      </c>
      <c r="AF29" s="46">
        <f t="shared" si="15"/>
        <v>0.19939200000000001</v>
      </c>
      <c r="AG29" s="46">
        <f t="shared" si="15"/>
        <v>0.59927003000000012</v>
      </c>
      <c r="AH29" s="46">
        <f t="shared" si="15"/>
        <v>4.5277593000000005</v>
      </c>
      <c r="AI29" s="46">
        <f t="shared" si="15"/>
        <v>0</v>
      </c>
      <c r="AJ29" s="46">
        <f t="shared" si="15"/>
        <v>0</v>
      </c>
      <c r="AK29" s="46">
        <f t="shared" si="15"/>
        <v>10.550246935110001</v>
      </c>
      <c r="AL29" s="34" t="s">
        <v>105</v>
      </c>
    </row>
    <row r="30" spans="1:71" ht="19.5" customHeight="1" x14ac:dyDescent="0.25">
      <c r="A30" s="45"/>
      <c r="B30" s="45"/>
      <c r="C30" s="48"/>
      <c r="D30" s="49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34" t="s">
        <v>105</v>
      </c>
    </row>
    <row r="31" spans="1:71" ht="22.5" customHeight="1" x14ac:dyDescent="0.25">
      <c r="A31" s="25" t="s">
        <v>23</v>
      </c>
      <c r="B31" s="26" t="s">
        <v>106</v>
      </c>
      <c r="C31" s="41" t="s">
        <v>105</v>
      </c>
      <c r="D31" s="27" t="s">
        <v>105</v>
      </c>
      <c r="E31" s="19" t="s">
        <v>105</v>
      </c>
      <c r="F31" s="19" t="s">
        <v>105</v>
      </c>
      <c r="G31" s="19" t="s">
        <v>105</v>
      </c>
      <c r="H31" s="9">
        <f>H53</f>
        <v>82.062437850283303</v>
      </c>
      <c r="I31" s="9"/>
      <c r="J31" s="9">
        <f t="shared" ref="J31" si="16">J53+J80</f>
        <v>1.7092542399999999</v>
      </c>
      <c r="K31" s="9">
        <f>K53+K106+K32</f>
        <v>760.46073523590985</v>
      </c>
      <c r="L31" s="9">
        <f t="shared" ref="L31:O31" si="17">L53+L106+L32</f>
        <v>29.3580191</v>
      </c>
      <c r="M31" s="9">
        <f t="shared" si="17"/>
        <v>185.58411839079997</v>
      </c>
      <c r="N31" s="9">
        <f t="shared" si="17"/>
        <v>545.51859774511001</v>
      </c>
      <c r="O31" s="9">
        <f t="shared" si="17"/>
        <v>0</v>
      </c>
      <c r="P31" s="9">
        <f t="shared" ref="P31" si="18">P53+P106+P32</f>
        <v>0</v>
      </c>
      <c r="Q31" s="9">
        <f t="shared" ref="Q31" si="19">Q53+Q106+Q32</f>
        <v>758.75148099590979</v>
      </c>
      <c r="R31" s="9">
        <f t="shared" ref="R31:AB31" si="20">R53+R106</f>
        <v>0</v>
      </c>
      <c r="S31" s="9">
        <f t="shared" si="20"/>
        <v>734.71571499590993</v>
      </c>
      <c r="T31" s="9">
        <f t="shared" si="20"/>
        <v>0</v>
      </c>
      <c r="U31" s="9">
        <f t="shared" si="20"/>
        <v>629.43711169079995</v>
      </c>
      <c r="V31" s="9">
        <f t="shared" si="20"/>
        <v>0</v>
      </c>
      <c r="W31" s="9">
        <f t="shared" si="20"/>
        <v>509.40792429404996</v>
      </c>
      <c r="X31" s="9">
        <f t="shared" si="20"/>
        <v>0</v>
      </c>
      <c r="Y31" s="9">
        <f t="shared" si="20"/>
        <v>383.42438560624998</v>
      </c>
      <c r="Z31" s="9">
        <f t="shared" si="20"/>
        <v>0</v>
      </c>
      <c r="AA31" s="9">
        <f t="shared" si="20"/>
        <v>273.29940151250003</v>
      </c>
      <c r="AB31" s="9">
        <f t="shared" si="20"/>
        <v>0</v>
      </c>
      <c r="AC31" s="9">
        <f>AC53+AC106</f>
        <v>148.50275752110002</v>
      </c>
      <c r="AD31" s="9">
        <f>AD53+AD106+AD32</f>
        <v>2.8921159999999997</v>
      </c>
      <c r="AE31" s="9">
        <f t="shared" ref="AE31:AJ31" si="21">AE53+AE106+AE32</f>
        <v>126.42225330171001</v>
      </c>
      <c r="AF31" s="9">
        <f t="shared" si="21"/>
        <v>120.02918739675</v>
      </c>
      <c r="AG31" s="9">
        <f t="shared" si="21"/>
        <v>125.98353868780001</v>
      </c>
      <c r="AH31" s="9">
        <f t="shared" si="21"/>
        <v>110.12498409375002</v>
      </c>
      <c r="AI31" s="9">
        <f t="shared" si="21"/>
        <v>124.79664399139999</v>
      </c>
      <c r="AJ31" s="9">
        <f t="shared" si="21"/>
        <v>148.50275752110002</v>
      </c>
      <c r="AK31" s="9">
        <f>AK53+AK106+AK32</f>
        <v>755.85936499251</v>
      </c>
      <c r="AL31" s="34" t="s">
        <v>105</v>
      </c>
    </row>
    <row r="32" spans="1:71" x14ac:dyDescent="0.25">
      <c r="A32" s="28" t="s">
        <v>24</v>
      </c>
      <c r="B32" s="29" t="s">
        <v>25</v>
      </c>
      <c r="C32" s="42" t="s">
        <v>107</v>
      </c>
      <c r="D32" s="30" t="s">
        <v>105</v>
      </c>
      <c r="E32" s="19" t="s">
        <v>105</v>
      </c>
      <c r="F32" s="19" t="s">
        <v>105</v>
      </c>
      <c r="G32" s="19" t="s">
        <v>105</v>
      </c>
      <c r="H32" s="19" t="s">
        <v>105</v>
      </c>
      <c r="I32" s="19"/>
      <c r="J32" s="19" t="s">
        <v>105</v>
      </c>
      <c r="K32" s="19">
        <f>K36</f>
        <v>21.143650000000001</v>
      </c>
      <c r="L32" s="19">
        <f t="shared" ref="L32:AK32" si="22">L36</f>
        <v>0</v>
      </c>
      <c r="M32" s="19">
        <f t="shared" si="22"/>
        <v>21.143650000000001</v>
      </c>
      <c r="N32" s="19">
        <f t="shared" si="22"/>
        <v>0</v>
      </c>
      <c r="O32" s="19">
        <f t="shared" si="22"/>
        <v>0</v>
      </c>
      <c r="P32" s="19">
        <f t="shared" si="22"/>
        <v>0</v>
      </c>
      <c r="Q32" s="19">
        <f t="shared" si="22"/>
        <v>21.143650000000001</v>
      </c>
      <c r="R32" s="19">
        <f t="shared" si="22"/>
        <v>0</v>
      </c>
      <c r="S32" s="19">
        <f t="shared" si="22"/>
        <v>21.143650000000001</v>
      </c>
      <c r="T32" s="19">
        <f t="shared" si="22"/>
        <v>0</v>
      </c>
      <c r="U32" s="19">
        <f t="shared" si="22"/>
        <v>0</v>
      </c>
      <c r="V32" s="19">
        <f t="shared" si="22"/>
        <v>0</v>
      </c>
      <c r="W32" s="19">
        <f t="shared" si="22"/>
        <v>0</v>
      </c>
      <c r="X32" s="19">
        <f t="shared" si="22"/>
        <v>0</v>
      </c>
      <c r="Y32" s="19">
        <f t="shared" si="22"/>
        <v>0</v>
      </c>
      <c r="Z32" s="19">
        <f t="shared" si="22"/>
        <v>0</v>
      </c>
      <c r="AA32" s="19">
        <f t="shared" si="22"/>
        <v>0</v>
      </c>
      <c r="AB32" s="19">
        <f t="shared" si="22"/>
        <v>0</v>
      </c>
      <c r="AC32" s="19">
        <f t="shared" si="22"/>
        <v>0</v>
      </c>
      <c r="AD32" s="19">
        <f t="shared" si="22"/>
        <v>0</v>
      </c>
      <c r="AE32" s="19">
        <f t="shared" si="22"/>
        <v>21.143650000000001</v>
      </c>
      <c r="AF32" s="19">
        <f t="shared" si="22"/>
        <v>0</v>
      </c>
      <c r="AG32" s="19">
        <f t="shared" si="22"/>
        <v>0</v>
      </c>
      <c r="AH32" s="19">
        <f t="shared" si="22"/>
        <v>0</v>
      </c>
      <c r="AI32" s="19">
        <f t="shared" si="22"/>
        <v>0</v>
      </c>
      <c r="AJ32" s="19">
        <f t="shared" si="22"/>
        <v>0</v>
      </c>
      <c r="AK32" s="19">
        <f t="shared" si="22"/>
        <v>21.143650000000001</v>
      </c>
      <c r="AL32" s="19" t="s">
        <v>105</v>
      </c>
    </row>
    <row r="33" spans="1:39" ht="31.5" x14ac:dyDescent="0.25">
      <c r="A33" s="28" t="s">
        <v>26</v>
      </c>
      <c r="B33" s="29" t="s">
        <v>27</v>
      </c>
      <c r="C33" s="42" t="s">
        <v>107</v>
      </c>
      <c r="D33" s="30" t="s">
        <v>105</v>
      </c>
      <c r="E33" s="19" t="s">
        <v>105</v>
      </c>
      <c r="F33" s="19" t="s">
        <v>105</v>
      </c>
      <c r="G33" s="19" t="s">
        <v>105</v>
      </c>
      <c r="H33" s="19" t="s">
        <v>105</v>
      </c>
      <c r="I33" s="19"/>
      <c r="J33" s="19" t="s">
        <v>105</v>
      </c>
      <c r="K33" s="19" t="s">
        <v>105</v>
      </c>
      <c r="L33" s="19" t="s">
        <v>105</v>
      </c>
      <c r="M33" s="19" t="s">
        <v>105</v>
      </c>
      <c r="N33" s="19" t="s">
        <v>105</v>
      </c>
      <c r="O33" s="19" t="s">
        <v>105</v>
      </c>
      <c r="P33" s="19" t="s">
        <v>105</v>
      </c>
      <c r="Q33" s="19" t="s">
        <v>105</v>
      </c>
      <c r="R33" s="19" t="s">
        <v>105</v>
      </c>
      <c r="S33" s="19" t="s">
        <v>105</v>
      </c>
      <c r="T33" s="19" t="s">
        <v>105</v>
      </c>
      <c r="U33" s="19" t="s">
        <v>105</v>
      </c>
      <c r="V33" s="19" t="s">
        <v>105</v>
      </c>
      <c r="W33" s="19" t="s">
        <v>105</v>
      </c>
      <c r="X33" s="19" t="s">
        <v>105</v>
      </c>
      <c r="Y33" s="19" t="s">
        <v>105</v>
      </c>
      <c r="Z33" s="19" t="s">
        <v>105</v>
      </c>
      <c r="AA33" s="19" t="s">
        <v>105</v>
      </c>
      <c r="AB33" s="19" t="s">
        <v>105</v>
      </c>
      <c r="AC33" s="19" t="s">
        <v>105</v>
      </c>
      <c r="AD33" s="19" t="s">
        <v>105</v>
      </c>
      <c r="AE33" s="19" t="s">
        <v>105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f t="shared" ref="AK33:AK49" si="23">AF33+AG33+AH33+AI33+AJ33</f>
        <v>0</v>
      </c>
      <c r="AL33" s="19" t="s">
        <v>105</v>
      </c>
    </row>
    <row r="34" spans="1:39" ht="28.5" customHeight="1" x14ac:dyDescent="0.25">
      <c r="A34" s="28" t="s">
        <v>28</v>
      </c>
      <c r="B34" s="29" t="s">
        <v>29</v>
      </c>
      <c r="C34" s="42" t="s">
        <v>107</v>
      </c>
      <c r="D34" s="30" t="s">
        <v>105</v>
      </c>
      <c r="E34" s="19" t="s">
        <v>105</v>
      </c>
      <c r="F34" s="19" t="s">
        <v>105</v>
      </c>
      <c r="G34" s="19" t="s">
        <v>105</v>
      </c>
      <c r="H34" s="19" t="s">
        <v>105</v>
      </c>
      <c r="I34" s="19"/>
      <c r="J34" s="19" t="s">
        <v>105</v>
      </c>
      <c r="K34" s="19" t="s">
        <v>105</v>
      </c>
      <c r="L34" s="19" t="s">
        <v>105</v>
      </c>
      <c r="M34" s="19" t="s">
        <v>105</v>
      </c>
      <c r="N34" s="19" t="s">
        <v>105</v>
      </c>
      <c r="O34" s="19" t="s">
        <v>105</v>
      </c>
      <c r="P34" s="19" t="s">
        <v>105</v>
      </c>
      <c r="Q34" s="19" t="s">
        <v>105</v>
      </c>
      <c r="R34" s="19" t="s">
        <v>105</v>
      </c>
      <c r="S34" s="19" t="s">
        <v>105</v>
      </c>
      <c r="T34" s="19" t="s">
        <v>105</v>
      </c>
      <c r="U34" s="19" t="s">
        <v>105</v>
      </c>
      <c r="V34" s="19" t="s">
        <v>105</v>
      </c>
      <c r="W34" s="19" t="s">
        <v>105</v>
      </c>
      <c r="X34" s="19" t="s">
        <v>105</v>
      </c>
      <c r="Y34" s="19" t="s">
        <v>105</v>
      </c>
      <c r="Z34" s="19" t="s">
        <v>105</v>
      </c>
      <c r="AA34" s="19" t="s">
        <v>105</v>
      </c>
      <c r="AB34" s="19" t="s">
        <v>105</v>
      </c>
      <c r="AC34" s="19" t="s">
        <v>105</v>
      </c>
      <c r="AD34" s="19" t="s">
        <v>105</v>
      </c>
      <c r="AE34" s="19" t="s">
        <v>105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f t="shared" si="23"/>
        <v>0</v>
      </c>
      <c r="AL34" s="19" t="s">
        <v>105</v>
      </c>
    </row>
    <row r="35" spans="1:39" ht="31.5" x14ac:dyDescent="0.25">
      <c r="A35" s="28" t="s">
        <v>30</v>
      </c>
      <c r="B35" s="29" t="s">
        <v>31</v>
      </c>
      <c r="C35" s="42" t="s">
        <v>107</v>
      </c>
      <c r="D35" s="30" t="s">
        <v>105</v>
      </c>
      <c r="E35" s="19" t="s">
        <v>105</v>
      </c>
      <c r="F35" s="19" t="s">
        <v>105</v>
      </c>
      <c r="G35" s="19" t="s">
        <v>105</v>
      </c>
      <c r="H35" s="19" t="s">
        <v>105</v>
      </c>
      <c r="I35" s="19"/>
      <c r="J35" s="19" t="s">
        <v>105</v>
      </c>
      <c r="K35" s="19" t="s">
        <v>105</v>
      </c>
      <c r="L35" s="19" t="s">
        <v>105</v>
      </c>
      <c r="M35" s="19" t="s">
        <v>105</v>
      </c>
      <c r="N35" s="19" t="s">
        <v>105</v>
      </c>
      <c r="O35" s="19" t="s">
        <v>105</v>
      </c>
      <c r="P35" s="19" t="s">
        <v>105</v>
      </c>
      <c r="Q35" s="19" t="s">
        <v>105</v>
      </c>
      <c r="R35" s="19" t="s">
        <v>105</v>
      </c>
      <c r="S35" s="19" t="s">
        <v>105</v>
      </c>
      <c r="T35" s="19" t="s">
        <v>105</v>
      </c>
      <c r="U35" s="19" t="s">
        <v>105</v>
      </c>
      <c r="V35" s="19" t="s">
        <v>105</v>
      </c>
      <c r="W35" s="19" t="s">
        <v>105</v>
      </c>
      <c r="X35" s="19" t="s">
        <v>105</v>
      </c>
      <c r="Y35" s="19" t="s">
        <v>105</v>
      </c>
      <c r="Z35" s="19" t="s">
        <v>105</v>
      </c>
      <c r="AA35" s="19" t="s">
        <v>105</v>
      </c>
      <c r="AB35" s="19" t="s">
        <v>105</v>
      </c>
      <c r="AC35" s="19" t="s">
        <v>105</v>
      </c>
      <c r="AD35" s="19" t="s">
        <v>105</v>
      </c>
      <c r="AE35" s="19" t="s">
        <v>105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f t="shared" si="23"/>
        <v>0</v>
      </c>
      <c r="AL35" s="19" t="s">
        <v>105</v>
      </c>
    </row>
    <row r="36" spans="1:39" ht="31.5" x14ac:dyDescent="0.25">
      <c r="A36" s="28" t="s">
        <v>32</v>
      </c>
      <c r="B36" s="29" t="s">
        <v>33</v>
      </c>
      <c r="C36" s="42" t="s">
        <v>107</v>
      </c>
      <c r="D36" s="30" t="s">
        <v>105</v>
      </c>
      <c r="E36" s="19" t="s">
        <v>105</v>
      </c>
      <c r="F36" s="19" t="s">
        <v>105</v>
      </c>
      <c r="G36" s="19" t="s">
        <v>105</v>
      </c>
      <c r="H36" s="19" t="s">
        <v>105</v>
      </c>
      <c r="I36" s="19"/>
      <c r="J36" s="19" t="s">
        <v>105</v>
      </c>
      <c r="K36" s="19">
        <f>K37</f>
        <v>21.143650000000001</v>
      </c>
      <c r="L36" s="19">
        <f t="shared" ref="L36:O36" si="24">L37</f>
        <v>0</v>
      </c>
      <c r="M36" s="19">
        <f t="shared" si="24"/>
        <v>21.143650000000001</v>
      </c>
      <c r="N36" s="19">
        <f t="shared" si="24"/>
        <v>0</v>
      </c>
      <c r="O36" s="19">
        <f t="shared" si="24"/>
        <v>0</v>
      </c>
      <c r="P36" s="19">
        <f t="shared" ref="P36" si="25">P37</f>
        <v>0</v>
      </c>
      <c r="Q36" s="19">
        <f t="shared" ref="Q36" si="26">Q37</f>
        <v>21.143650000000001</v>
      </c>
      <c r="R36" s="19">
        <f t="shared" ref="R36" si="27">R37</f>
        <v>0</v>
      </c>
      <c r="S36" s="19">
        <f t="shared" ref="S36" si="28">S37</f>
        <v>21.143650000000001</v>
      </c>
      <c r="T36" s="19">
        <f t="shared" ref="T36" si="29">T37</f>
        <v>0</v>
      </c>
      <c r="U36" s="19">
        <f t="shared" ref="U36" si="30">U37</f>
        <v>0</v>
      </c>
      <c r="V36" s="19">
        <f t="shared" ref="V36" si="31">V37</f>
        <v>0</v>
      </c>
      <c r="W36" s="19">
        <f t="shared" ref="W36" si="32">W37</f>
        <v>0</v>
      </c>
      <c r="X36" s="19">
        <f t="shared" ref="X36" si="33">X37</f>
        <v>0</v>
      </c>
      <c r="Y36" s="19">
        <f t="shared" ref="Y36" si="34">Y37</f>
        <v>0</v>
      </c>
      <c r="Z36" s="19">
        <f t="shared" ref="Z36" si="35">Z37</f>
        <v>0</v>
      </c>
      <c r="AA36" s="19">
        <f t="shared" ref="AA36" si="36">AA37</f>
        <v>0</v>
      </c>
      <c r="AB36" s="19">
        <f t="shared" ref="AB36" si="37">AB37</f>
        <v>0</v>
      </c>
      <c r="AC36" s="19">
        <f t="shared" ref="AC36" si="38">AC37</f>
        <v>0</v>
      </c>
      <c r="AD36" s="19">
        <f t="shared" ref="AD36" si="39">AD37</f>
        <v>0</v>
      </c>
      <c r="AE36" s="19">
        <f t="shared" ref="AE36" si="40">AE37</f>
        <v>21.143650000000001</v>
      </c>
      <c r="AF36" s="19">
        <f t="shared" ref="AF36" si="41">AF37</f>
        <v>0</v>
      </c>
      <c r="AG36" s="19">
        <f t="shared" ref="AG36" si="42">AG37</f>
        <v>0</v>
      </c>
      <c r="AH36" s="19">
        <f t="shared" ref="AH36" si="43">AH37</f>
        <v>0</v>
      </c>
      <c r="AI36" s="19">
        <f t="shared" ref="AI36" si="44">AI37</f>
        <v>0</v>
      </c>
      <c r="AJ36" s="19">
        <f t="shared" ref="AJ36" si="45">AJ37</f>
        <v>0</v>
      </c>
      <c r="AK36" s="19">
        <f>AK37</f>
        <v>21.143650000000001</v>
      </c>
      <c r="AL36" s="19" t="s">
        <v>105</v>
      </c>
    </row>
    <row r="37" spans="1:39" ht="75" customHeight="1" x14ac:dyDescent="0.25">
      <c r="A37" s="31" t="s">
        <v>260</v>
      </c>
      <c r="B37" s="32" t="s">
        <v>239</v>
      </c>
      <c r="C37" s="43" t="s">
        <v>240</v>
      </c>
      <c r="D37" s="30" t="s">
        <v>241</v>
      </c>
      <c r="E37" s="30">
        <v>2024</v>
      </c>
      <c r="F37" s="30">
        <v>2024</v>
      </c>
      <c r="G37" s="19"/>
      <c r="H37" s="19" t="s">
        <v>105</v>
      </c>
      <c r="I37" s="19"/>
      <c r="J37" s="19" t="s">
        <v>105</v>
      </c>
      <c r="K37" s="19">
        <f>L37+M37+N37+O37</f>
        <v>21.143650000000001</v>
      </c>
      <c r="L37" s="19">
        <v>0</v>
      </c>
      <c r="M37" s="19">
        <v>21.143650000000001</v>
      </c>
      <c r="N37" s="19">
        <v>0</v>
      </c>
      <c r="O37" s="19">
        <v>0</v>
      </c>
      <c r="P37" s="19">
        <v>0</v>
      </c>
      <c r="Q37" s="19">
        <f>M37</f>
        <v>21.143650000000001</v>
      </c>
      <c r="R37" s="19">
        <v>0</v>
      </c>
      <c r="S37" s="19">
        <f>M37</f>
        <v>21.143650000000001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f>K37</f>
        <v>21.143650000000001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f>AJ37+AI37+AH37+AG37+AF37+AE37</f>
        <v>21.143650000000001</v>
      </c>
      <c r="AL37" s="24" t="s">
        <v>259</v>
      </c>
      <c r="AM37" s="23"/>
    </row>
    <row r="38" spans="1:39" ht="31.5" x14ac:dyDescent="0.25">
      <c r="A38" s="28" t="s">
        <v>34</v>
      </c>
      <c r="B38" s="29" t="s">
        <v>35</v>
      </c>
      <c r="C38" s="42" t="s">
        <v>105</v>
      </c>
      <c r="D38" s="30" t="s">
        <v>105</v>
      </c>
      <c r="E38" s="19" t="s">
        <v>105</v>
      </c>
      <c r="F38" s="19" t="s">
        <v>105</v>
      </c>
      <c r="G38" s="19" t="s">
        <v>105</v>
      </c>
      <c r="H38" s="19" t="s">
        <v>105</v>
      </c>
      <c r="I38" s="19"/>
      <c r="J38" s="19" t="s">
        <v>105</v>
      </c>
      <c r="K38" s="19" t="s">
        <v>105</v>
      </c>
      <c r="L38" s="19" t="s">
        <v>105</v>
      </c>
      <c r="M38" s="19" t="s">
        <v>105</v>
      </c>
      <c r="N38" s="19" t="s">
        <v>105</v>
      </c>
      <c r="O38" s="19" t="s">
        <v>105</v>
      </c>
      <c r="P38" s="19" t="s">
        <v>105</v>
      </c>
      <c r="Q38" s="19" t="s">
        <v>105</v>
      </c>
      <c r="R38" s="19" t="s">
        <v>105</v>
      </c>
      <c r="S38" s="19" t="s">
        <v>105</v>
      </c>
      <c r="T38" s="19" t="s">
        <v>105</v>
      </c>
      <c r="U38" s="19" t="s">
        <v>105</v>
      </c>
      <c r="V38" s="19" t="s">
        <v>105</v>
      </c>
      <c r="W38" s="19" t="s">
        <v>105</v>
      </c>
      <c r="X38" s="19" t="s">
        <v>105</v>
      </c>
      <c r="Y38" s="19" t="s">
        <v>105</v>
      </c>
      <c r="Z38" s="19" t="s">
        <v>105</v>
      </c>
      <c r="AA38" s="19" t="s">
        <v>105</v>
      </c>
      <c r="AB38" s="19" t="s">
        <v>105</v>
      </c>
      <c r="AC38" s="19" t="s">
        <v>105</v>
      </c>
      <c r="AD38" s="19" t="s">
        <v>105</v>
      </c>
      <c r="AE38" s="19" t="s">
        <v>105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f t="shared" si="23"/>
        <v>0</v>
      </c>
      <c r="AL38" s="19" t="s">
        <v>105</v>
      </c>
    </row>
    <row r="39" spans="1:39" ht="31.5" hidden="1" customHeight="1" x14ac:dyDescent="0.25">
      <c r="A39" s="28" t="s">
        <v>36</v>
      </c>
      <c r="B39" s="29" t="s">
        <v>37</v>
      </c>
      <c r="C39" s="42" t="s">
        <v>105</v>
      </c>
      <c r="D39" s="30" t="s">
        <v>105</v>
      </c>
      <c r="E39" s="19" t="s">
        <v>105</v>
      </c>
      <c r="F39" s="19" t="s">
        <v>105</v>
      </c>
      <c r="G39" s="19" t="s">
        <v>105</v>
      </c>
      <c r="H39" s="19" t="s">
        <v>105</v>
      </c>
      <c r="I39" s="19"/>
      <c r="J39" s="19" t="s">
        <v>105</v>
      </c>
      <c r="K39" s="19" t="s">
        <v>105</v>
      </c>
      <c r="L39" s="19" t="s">
        <v>105</v>
      </c>
      <c r="M39" s="19" t="s">
        <v>105</v>
      </c>
      <c r="N39" s="19" t="s">
        <v>105</v>
      </c>
      <c r="O39" s="19" t="s">
        <v>105</v>
      </c>
      <c r="P39" s="19" t="s">
        <v>105</v>
      </c>
      <c r="Q39" s="19" t="s">
        <v>105</v>
      </c>
      <c r="R39" s="19" t="s">
        <v>105</v>
      </c>
      <c r="S39" s="19" t="s">
        <v>105</v>
      </c>
      <c r="T39" s="19" t="s">
        <v>105</v>
      </c>
      <c r="U39" s="19" t="s">
        <v>105</v>
      </c>
      <c r="V39" s="19" t="s">
        <v>105</v>
      </c>
      <c r="W39" s="19" t="s">
        <v>105</v>
      </c>
      <c r="X39" s="19" t="s">
        <v>105</v>
      </c>
      <c r="Y39" s="19" t="s">
        <v>105</v>
      </c>
      <c r="Z39" s="19" t="s">
        <v>105</v>
      </c>
      <c r="AA39" s="19" t="s">
        <v>105</v>
      </c>
      <c r="AB39" s="19" t="s">
        <v>105</v>
      </c>
      <c r="AC39" s="19" t="s">
        <v>105</v>
      </c>
      <c r="AD39" s="19" t="s">
        <v>105</v>
      </c>
      <c r="AE39" s="19" t="s">
        <v>105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f t="shared" si="23"/>
        <v>0</v>
      </c>
      <c r="AL39" s="19" t="s">
        <v>105</v>
      </c>
    </row>
    <row r="40" spans="1:39" ht="31.5" hidden="1" customHeight="1" x14ac:dyDescent="0.25">
      <c r="A40" s="28" t="s">
        <v>38</v>
      </c>
      <c r="B40" s="29" t="s">
        <v>39</v>
      </c>
      <c r="C40" s="42" t="s">
        <v>105</v>
      </c>
      <c r="D40" s="30" t="s">
        <v>105</v>
      </c>
      <c r="E40" s="19" t="s">
        <v>105</v>
      </c>
      <c r="F40" s="19" t="s">
        <v>105</v>
      </c>
      <c r="G40" s="19" t="s">
        <v>105</v>
      </c>
      <c r="H40" s="19" t="s">
        <v>105</v>
      </c>
      <c r="I40" s="19"/>
      <c r="J40" s="19" t="s">
        <v>105</v>
      </c>
      <c r="K40" s="19" t="s">
        <v>105</v>
      </c>
      <c r="L40" s="19" t="s">
        <v>105</v>
      </c>
      <c r="M40" s="19" t="s">
        <v>105</v>
      </c>
      <c r="N40" s="19" t="s">
        <v>105</v>
      </c>
      <c r="O40" s="19" t="s">
        <v>105</v>
      </c>
      <c r="P40" s="19" t="s">
        <v>105</v>
      </c>
      <c r="Q40" s="19" t="s">
        <v>105</v>
      </c>
      <c r="R40" s="19" t="s">
        <v>105</v>
      </c>
      <c r="S40" s="19" t="s">
        <v>105</v>
      </c>
      <c r="T40" s="19" t="s">
        <v>105</v>
      </c>
      <c r="U40" s="19" t="s">
        <v>105</v>
      </c>
      <c r="V40" s="19" t="s">
        <v>105</v>
      </c>
      <c r="W40" s="19" t="s">
        <v>105</v>
      </c>
      <c r="X40" s="19" t="s">
        <v>105</v>
      </c>
      <c r="Y40" s="19" t="s">
        <v>105</v>
      </c>
      <c r="Z40" s="19" t="s">
        <v>105</v>
      </c>
      <c r="AA40" s="19" t="s">
        <v>105</v>
      </c>
      <c r="AB40" s="19" t="s">
        <v>105</v>
      </c>
      <c r="AC40" s="19" t="s">
        <v>105</v>
      </c>
      <c r="AD40" s="19" t="s">
        <v>105</v>
      </c>
      <c r="AE40" s="19" t="s">
        <v>105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f t="shared" si="23"/>
        <v>0</v>
      </c>
      <c r="AL40" s="19" t="s">
        <v>105</v>
      </c>
    </row>
    <row r="41" spans="1:39" ht="31.5" x14ac:dyDescent="0.25">
      <c r="A41" s="28" t="s">
        <v>40</v>
      </c>
      <c r="B41" s="29" t="s">
        <v>41</v>
      </c>
      <c r="C41" s="42" t="s">
        <v>105</v>
      </c>
      <c r="D41" s="30" t="s">
        <v>105</v>
      </c>
      <c r="E41" s="19" t="s">
        <v>105</v>
      </c>
      <c r="F41" s="19" t="s">
        <v>105</v>
      </c>
      <c r="G41" s="19" t="s">
        <v>105</v>
      </c>
      <c r="H41" s="19" t="s">
        <v>105</v>
      </c>
      <c r="I41" s="19"/>
      <c r="J41" s="19" t="s">
        <v>105</v>
      </c>
      <c r="K41" s="19" t="s">
        <v>105</v>
      </c>
      <c r="L41" s="19" t="s">
        <v>105</v>
      </c>
      <c r="M41" s="19" t="s">
        <v>105</v>
      </c>
      <c r="N41" s="19" t="s">
        <v>105</v>
      </c>
      <c r="O41" s="19" t="s">
        <v>105</v>
      </c>
      <c r="P41" s="19" t="s">
        <v>105</v>
      </c>
      <c r="Q41" s="19" t="s">
        <v>105</v>
      </c>
      <c r="R41" s="19" t="s">
        <v>105</v>
      </c>
      <c r="S41" s="19" t="s">
        <v>105</v>
      </c>
      <c r="T41" s="19" t="s">
        <v>105</v>
      </c>
      <c r="U41" s="19" t="s">
        <v>105</v>
      </c>
      <c r="V41" s="19" t="s">
        <v>105</v>
      </c>
      <c r="W41" s="19" t="s">
        <v>105</v>
      </c>
      <c r="X41" s="19" t="s">
        <v>105</v>
      </c>
      <c r="Y41" s="19" t="s">
        <v>105</v>
      </c>
      <c r="Z41" s="19" t="s">
        <v>105</v>
      </c>
      <c r="AA41" s="19" t="s">
        <v>105</v>
      </c>
      <c r="AB41" s="19" t="s">
        <v>105</v>
      </c>
      <c r="AC41" s="19" t="s">
        <v>105</v>
      </c>
      <c r="AD41" s="19" t="s">
        <v>105</v>
      </c>
      <c r="AE41" s="19" t="s">
        <v>105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f t="shared" si="23"/>
        <v>0</v>
      </c>
      <c r="AL41" s="19" t="s">
        <v>105</v>
      </c>
    </row>
    <row r="42" spans="1:39" ht="31.5" hidden="1" customHeight="1" x14ac:dyDescent="0.25">
      <c r="A42" s="28" t="s">
        <v>42</v>
      </c>
      <c r="B42" s="29" t="s">
        <v>43</v>
      </c>
      <c r="C42" s="42" t="s">
        <v>105</v>
      </c>
      <c r="D42" s="30" t="s">
        <v>105</v>
      </c>
      <c r="E42" s="19" t="s">
        <v>105</v>
      </c>
      <c r="F42" s="19" t="s">
        <v>105</v>
      </c>
      <c r="G42" s="19" t="s">
        <v>105</v>
      </c>
      <c r="H42" s="19" t="s">
        <v>105</v>
      </c>
      <c r="I42" s="19"/>
      <c r="J42" s="19" t="s">
        <v>105</v>
      </c>
      <c r="K42" s="19" t="s">
        <v>105</v>
      </c>
      <c r="L42" s="19" t="s">
        <v>105</v>
      </c>
      <c r="M42" s="19" t="s">
        <v>105</v>
      </c>
      <c r="N42" s="19" t="s">
        <v>105</v>
      </c>
      <c r="O42" s="19" t="s">
        <v>105</v>
      </c>
      <c r="P42" s="19" t="s">
        <v>105</v>
      </c>
      <c r="Q42" s="19" t="s">
        <v>105</v>
      </c>
      <c r="R42" s="19" t="s">
        <v>105</v>
      </c>
      <c r="S42" s="19" t="s">
        <v>105</v>
      </c>
      <c r="T42" s="19" t="s">
        <v>105</v>
      </c>
      <c r="U42" s="19" t="s">
        <v>105</v>
      </c>
      <c r="V42" s="19" t="s">
        <v>105</v>
      </c>
      <c r="W42" s="19" t="s">
        <v>105</v>
      </c>
      <c r="X42" s="19" t="s">
        <v>105</v>
      </c>
      <c r="Y42" s="19" t="s">
        <v>105</v>
      </c>
      <c r="Z42" s="19" t="s">
        <v>105</v>
      </c>
      <c r="AA42" s="19" t="s">
        <v>105</v>
      </c>
      <c r="AB42" s="19" t="s">
        <v>105</v>
      </c>
      <c r="AC42" s="19" t="s">
        <v>105</v>
      </c>
      <c r="AD42" s="19" t="s">
        <v>105</v>
      </c>
      <c r="AE42" s="19" t="s">
        <v>105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f t="shared" si="23"/>
        <v>0</v>
      </c>
      <c r="AL42" s="19" t="s">
        <v>105</v>
      </c>
    </row>
    <row r="43" spans="1:39" ht="57" hidden="1" customHeight="1" x14ac:dyDescent="0.25">
      <c r="A43" s="28" t="s">
        <v>42</v>
      </c>
      <c r="B43" s="29" t="s">
        <v>44</v>
      </c>
      <c r="C43" s="42" t="s">
        <v>105</v>
      </c>
      <c r="D43" s="30" t="s">
        <v>105</v>
      </c>
      <c r="E43" s="19" t="s">
        <v>105</v>
      </c>
      <c r="F43" s="19" t="s">
        <v>105</v>
      </c>
      <c r="G43" s="19" t="s">
        <v>105</v>
      </c>
      <c r="H43" s="19" t="s">
        <v>105</v>
      </c>
      <c r="I43" s="19"/>
      <c r="J43" s="19" t="s">
        <v>105</v>
      </c>
      <c r="K43" s="19" t="s">
        <v>105</v>
      </c>
      <c r="L43" s="19" t="s">
        <v>105</v>
      </c>
      <c r="M43" s="19" t="s">
        <v>105</v>
      </c>
      <c r="N43" s="19" t="s">
        <v>105</v>
      </c>
      <c r="O43" s="19" t="s">
        <v>105</v>
      </c>
      <c r="P43" s="19" t="s">
        <v>105</v>
      </c>
      <c r="Q43" s="19" t="s">
        <v>105</v>
      </c>
      <c r="R43" s="19" t="s">
        <v>105</v>
      </c>
      <c r="S43" s="19" t="s">
        <v>105</v>
      </c>
      <c r="T43" s="19" t="s">
        <v>105</v>
      </c>
      <c r="U43" s="19" t="s">
        <v>105</v>
      </c>
      <c r="V43" s="19" t="s">
        <v>105</v>
      </c>
      <c r="W43" s="19" t="s">
        <v>105</v>
      </c>
      <c r="X43" s="19" t="s">
        <v>105</v>
      </c>
      <c r="Y43" s="19" t="s">
        <v>105</v>
      </c>
      <c r="Z43" s="19" t="s">
        <v>105</v>
      </c>
      <c r="AA43" s="19" t="s">
        <v>105</v>
      </c>
      <c r="AB43" s="19" t="s">
        <v>105</v>
      </c>
      <c r="AC43" s="19" t="s">
        <v>105</v>
      </c>
      <c r="AD43" s="19" t="s">
        <v>105</v>
      </c>
      <c r="AE43" s="19" t="s">
        <v>105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f t="shared" si="23"/>
        <v>0</v>
      </c>
      <c r="AL43" s="19" t="s">
        <v>105</v>
      </c>
    </row>
    <row r="44" spans="1:39" ht="53.25" hidden="1" customHeight="1" x14ac:dyDescent="0.25">
      <c r="A44" s="28" t="s">
        <v>42</v>
      </c>
      <c r="B44" s="29" t="s">
        <v>45</v>
      </c>
      <c r="C44" s="42" t="s">
        <v>105</v>
      </c>
      <c r="D44" s="30" t="s">
        <v>105</v>
      </c>
      <c r="E44" s="19" t="s">
        <v>105</v>
      </c>
      <c r="F44" s="19" t="s">
        <v>105</v>
      </c>
      <c r="G44" s="19" t="s">
        <v>105</v>
      </c>
      <c r="H44" s="19" t="s">
        <v>105</v>
      </c>
      <c r="I44" s="19"/>
      <c r="J44" s="19" t="s">
        <v>105</v>
      </c>
      <c r="K44" s="19" t="s">
        <v>105</v>
      </c>
      <c r="L44" s="19" t="s">
        <v>105</v>
      </c>
      <c r="M44" s="19" t="s">
        <v>105</v>
      </c>
      <c r="N44" s="19" t="s">
        <v>105</v>
      </c>
      <c r="O44" s="19" t="s">
        <v>105</v>
      </c>
      <c r="P44" s="19" t="s">
        <v>105</v>
      </c>
      <c r="Q44" s="19" t="s">
        <v>105</v>
      </c>
      <c r="R44" s="19" t="s">
        <v>105</v>
      </c>
      <c r="S44" s="19" t="s">
        <v>105</v>
      </c>
      <c r="T44" s="19" t="s">
        <v>105</v>
      </c>
      <c r="U44" s="19" t="s">
        <v>105</v>
      </c>
      <c r="V44" s="19" t="s">
        <v>105</v>
      </c>
      <c r="W44" s="19" t="s">
        <v>105</v>
      </c>
      <c r="X44" s="19" t="s">
        <v>105</v>
      </c>
      <c r="Y44" s="19" t="s">
        <v>105</v>
      </c>
      <c r="Z44" s="19" t="s">
        <v>105</v>
      </c>
      <c r="AA44" s="19" t="s">
        <v>105</v>
      </c>
      <c r="AB44" s="19" t="s">
        <v>105</v>
      </c>
      <c r="AC44" s="19" t="s">
        <v>105</v>
      </c>
      <c r="AD44" s="19" t="s">
        <v>105</v>
      </c>
      <c r="AE44" s="19" t="s">
        <v>105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f t="shared" si="23"/>
        <v>0</v>
      </c>
      <c r="AL44" s="19" t="s">
        <v>105</v>
      </c>
    </row>
    <row r="45" spans="1:39" ht="55.5" hidden="1" customHeight="1" x14ac:dyDescent="0.25">
      <c r="A45" s="28" t="s">
        <v>42</v>
      </c>
      <c r="B45" s="29" t="s">
        <v>46</v>
      </c>
      <c r="C45" s="42" t="s">
        <v>105</v>
      </c>
      <c r="D45" s="30" t="s">
        <v>105</v>
      </c>
      <c r="E45" s="19" t="s">
        <v>105</v>
      </c>
      <c r="F45" s="19" t="s">
        <v>105</v>
      </c>
      <c r="G45" s="19" t="s">
        <v>105</v>
      </c>
      <c r="H45" s="19" t="s">
        <v>105</v>
      </c>
      <c r="I45" s="19"/>
      <c r="J45" s="19" t="s">
        <v>105</v>
      </c>
      <c r="K45" s="19" t="s">
        <v>105</v>
      </c>
      <c r="L45" s="19" t="s">
        <v>105</v>
      </c>
      <c r="M45" s="19" t="s">
        <v>105</v>
      </c>
      <c r="N45" s="19" t="s">
        <v>105</v>
      </c>
      <c r="O45" s="19" t="s">
        <v>105</v>
      </c>
      <c r="P45" s="19" t="s">
        <v>105</v>
      </c>
      <c r="Q45" s="19" t="s">
        <v>105</v>
      </c>
      <c r="R45" s="19" t="s">
        <v>105</v>
      </c>
      <c r="S45" s="19" t="s">
        <v>105</v>
      </c>
      <c r="T45" s="19" t="s">
        <v>105</v>
      </c>
      <c r="U45" s="19" t="s">
        <v>105</v>
      </c>
      <c r="V45" s="19" t="s">
        <v>105</v>
      </c>
      <c r="W45" s="19" t="s">
        <v>105</v>
      </c>
      <c r="X45" s="19" t="s">
        <v>105</v>
      </c>
      <c r="Y45" s="19" t="s">
        <v>105</v>
      </c>
      <c r="Z45" s="19" t="s">
        <v>105</v>
      </c>
      <c r="AA45" s="19" t="s">
        <v>105</v>
      </c>
      <c r="AB45" s="19" t="s">
        <v>105</v>
      </c>
      <c r="AC45" s="19" t="s">
        <v>105</v>
      </c>
      <c r="AD45" s="19" t="s">
        <v>105</v>
      </c>
      <c r="AE45" s="19" t="s">
        <v>105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f t="shared" si="23"/>
        <v>0</v>
      </c>
      <c r="AL45" s="19" t="s">
        <v>105</v>
      </c>
    </row>
    <row r="46" spans="1:39" ht="31.5" hidden="1" customHeight="1" x14ac:dyDescent="0.25">
      <c r="A46" s="28" t="s">
        <v>47</v>
      </c>
      <c r="B46" s="29" t="s">
        <v>43</v>
      </c>
      <c r="C46" s="42" t="s">
        <v>105</v>
      </c>
      <c r="D46" s="30" t="s">
        <v>105</v>
      </c>
      <c r="E46" s="19" t="s">
        <v>105</v>
      </c>
      <c r="F46" s="19" t="s">
        <v>105</v>
      </c>
      <c r="G46" s="19" t="s">
        <v>105</v>
      </c>
      <c r="H46" s="19" t="s">
        <v>105</v>
      </c>
      <c r="I46" s="19"/>
      <c r="J46" s="19" t="s">
        <v>105</v>
      </c>
      <c r="K46" s="19" t="s">
        <v>105</v>
      </c>
      <c r="L46" s="19" t="s">
        <v>105</v>
      </c>
      <c r="M46" s="19" t="s">
        <v>105</v>
      </c>
      <c r="N46" s="19" t="s">
        <v>105</v>
      </c>
      <c r="O46" s="19" t="s">
        <v>105</v>
      </c>
      <c r="P46" s="19" t="s">
        <v>105</v>
      </c>
      <c r="Q46" s="19" t="s">
        <v>105</v>
      </c>
      <c r="R46" s="19" t="s">
        <v>105</v>
      </c>
      <c r="S46" s="19" t="s">
        <v>105</v>
      </c>
      <c r="T46" s="19" t="s">
        <v>105</v>
      </c>
      <c r="U46" s="19" t="s">
        <v>105</v>
      </c>
      <c r="V46" s="19" t="s">
        <v>105</v>
      </c>
      <c r="W46" s="19" t="s">
        <v>105</v>
      </c>
      <c r="X46" s="19" t="s">
        <v>105</v>
      </c>
      <c r="Y46" s="19" t="s">
        <v>105</v>
      </c>
      <c r="Z46" s="19" t="s">
        <v>105</v>
      </c>
      <c r="AA46" s="19" t="s">
        <v>105</v>
      </c>
      <c r="AB46" s="19" t="s">
        <v>105</v>
      </c>
      <c r="AC46" s="19" t="s">
        <v>105</v>
      </c>
      <c r="AD46" s="19" t="s">
        <v>105</v>
      </c>
      <c r="AE46" s="19" t="s">
        <v>105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f t="shared" si="23"/>
        <v>0</v>
      </c>
      <c r="AL46" s="19" t="s">
        <v>105</v>
      </c>
    </row>
    <row r="47" spans="1:39" ht="56.25" hidden="1" customHeight="1" x14ac:dyDescent="0.25">
      <c r="A47" s="28" t="s">
        <v>47</v>
      </c>
      <c r="B47" s="29" t="s">
        <v>44</v>
      </c>
      <c r="C47" s="42" t="s">
        <v>105</v>
      </c>
      <c r="D47" s="30" t="s">
        <v>105</v>
      </c>
      <c r="E47" s="19" t="s">
        <v>105</v>
      </c>
      <c r="F47" s="19" t="s">
        <v>105</v>
      </c>
      <c r="G47" s="19" t="s">
        <v>105</v>
      </c>
      <c r="H47" s="19" t="s">
        <v>105</v>
      </c>
      <c r="I47" s="19"/>
      <c r="J47" s="19" t="s">
        <v>105</v>
      </c>
      <c r="K47" s="19" t="s">
        <v>105</v>
      </c>
      <c r="L47" s="19" t="s">
        <v>105</v>
      </c>
      <c r="M47" s="19" t="s">
        <v>105</v>
      </c>
      <c r="N47" s="19" t="s">
        <v>105</v>
      </c>
      <c r="O47" s="19" t="s">
        <v>105</v>
      </c>
      <c r="P47" s="19" t="s">
        <v>105</v>
      </c>
      <c r="Q47" s="19" t="s">
        <v>105</v>
      </c>
      <c r="R47" s="19" t="s">
        <v>105</v>
      </c>
      <c r="S47" s="19" t="s">
        <v>105</v>
      </c>
      <c r="T47" s="19" t="s">
        <v>105</v>
      </c>
      <c r="U47" s="19" t="s">
        <v>105</v>
      </c>
      <c r="V47" s="19" t="s">
        <v>105</v>
      </c>
      <c r="W47" s="19" t="s">
        <v>105</v>
      </c>
      <c r="X47" s="19" t="s">
        <v>105</v>
      </c>
      <c r="Y47" s="19" t="s">
        <v>105</v>
      </c>
      <c r="Z47" s="19" t="s">
        <v>105</v>
      </c>
      <c r="AA47" s="19" t="s">
        <v>105</v>
      </c>
      <c r="AB47" s="19" t="s">
        <v>105</v>
      </c>
      <c r="AC47" s="19" t="s">
        <v>105</v>
      </c>
      <c r="AD47" s="19" t="s">
        <v>105</v>
      </c>
      <c r="AE47" s="19" t="s">
        <v>105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f t="shared" si="23"/>
        <v>0</v>
      </c>
      <c r="AL47" s="19" t="s">
        <v>105</v>
      </c>
    </row>
    <row r="48" spans="1:39" ht="56.25" hidden="1" customHeight="1" x14ac:dyDescent="0.25">
      <c r="A48" s="28" t="s">
        <v>47</v>
      </c>
      <c r="B48" s="29" t="s">
        <v>45</v>
      </c>
      <c r="C48" s="42" t="s">
        <v>105</v>
      </c>
      <c r="D48" s="30" t="s">
        <v>105</v>
      </c>
      <c r="E48" s="19" t="s">
        <v>105</v>
      </c>
      <c r="F48" s="19" t="s">
        <v>105</v>
      </c>
      <c r="G48" s="19" t="s">
        <v>105</v>
      </c>
      <c r="H48" s="19" t="s">
        <v>105</v>
      </c>
      <c r="I48" s="19"/>
      <c r="J48" s="19" t="s">
        <v>105</v>
      </c>
      <c r="K48" s="19" t="s">
        <v>105</v>
      </c>
      <c r="L48" s="19" t="s">
        <v>105</v>
      </c>
      <c r="M48" s="19" t="s">
        <v>105</v>
      </c>
      <c r="N48" s="19" t="s">
        <v>105</v>
      </c>
      <c r="O48" s="19" t="s">
        <v>105</v>
      </c>
      <c r="P48" s="19" t="s">
        <v>105</v>
      </c>
      <c r="Q48" s="19" t="s">
        <v>105</v>
      </c>
      <c r="R48" s="19" t="s">
        <v>105</v>
      </c>
      <c r="S48" s="19" t="s">
        <v>105</v>
      </c>
      <c r="T48" s="19" t="s">
        <v>105</v>
      </c>
      <c r="U48" s="19" t="s">
        <v>105</v>
      </c>
      <c r="V48" s="19" t="s">
        <v>105</v>
      </c>
      <c r="W48" s="19" t="s">
        <v>105</v>
      </c>
      <c r="X48" s="19" t="s">
        <v>105</v>
      </c>
      <c r="Y48" s="19" t="s">
        <v>105</v>
      </c>
      <c r="Z48" s="19" t="s">
        <v>105</v>
      </c>
      <c r="AA48" s="19" t="s">
        <v>105</v>
      </c>
      <c r="AB48" s="19" t="s">
        <v>105</v>
      </c>
      <c r="AC48" s="19" t="s">
        <v>105</v>
      </c>
      <c r="AD48" s="19" t="s">
        <v>105</v>
      </c>
      <c r="AE48" s="19" t="s">
        <v>105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f t="shared" si="23"/>
        <v>0</v>
      </c>
      <c r="AL48" s="19" t="s">
        <v>105</v>
      </c>
    </row>
    <row r="49" spans="1:39" ht="57" hidden="1" customHeight="1" x14ac:dyDescent="0.25">
      <c r="A49" s="28" t="s">
        <v>47</v>
      </c>
      <c r="B49" s="29" t="s">
        <v>48</v>
      </c>
      <c r="C49" s="42" t="s">
        <v>105</v>
      </c>
      <c r="D49" s="30" t="s">
        <v>105</v>
      </c>
      <c r="E49" s="19" t="s">
        <v>105</v>
      </c>
      <c r="F49" s="19" t="s">
        <v>105</v>
      </c>
      <c r="G49" s="19" t="s">
        <v>105</v>
      </c>
      <c r="H49" s="19" t="s">
        <v>105</v>
      </c>
      <c r="I49" s="19"/>
      <c r="J49" s="19" t="s">
        <v>105</v>
      </c>
      <c r="K49" s="19" t="s">
        <v>105</v>
      </c>
      <c r="L49" s="19" t="s">
        <v>105</v>
      </c>
      <c r="M49" s="19" t="s">
        <v>105</v>
      </c>
      <c r="N49" s="19" t="s">
        <v>105</v>
      </c>
      <c r="O49" s="19" t="s">
        <v>105</v>
      </c>
      <c r="P49" s="19" t="s">
        <v>105</v>
      </c>
      <c r="Q49" s="19" t="s">
        <v>105</v>
      </c>
      <c r="R49" s="19" t="s">
        <v>105</v>
      </c>
      <c r="S49" s="19" t="s">
        <v>105</v>
      </c>
      <c r="T49" s="19" t="s">
        <v>105</v>
      </c>
      <c r="U49" s="19" t="s">
        <v>105</v>
      </c>
      <c r="V49" s="19" t="s">
        <v>105</v>
      </c>
      <c r="W49" s="19" t="s">
        <v>105</v>
      </c>
      <c r="X49" s="19" t="s">
        <v>105</v>
      </c>
      <c r="Y49" s="19" t="s">
        <v>105</v>
      </c>
      <c r="Z49" s="19" t="s">
        <v>105</v>
      </c>
      <c r="AA49" s="19" t="s">
        <v>105</v>
      </c>
      <c r="AB49" s="19" t="s">
        <v>105</v>
      </c>
      <c r="AC49" s="19" t="s">
        <v>105</v>
      </c>
      <c r="AD49" s="19" t="s">
        <v>105</v>
      </c>
      <c r="AE49" s="19" t="s">
        <v>105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f t="shared" si="23"/>
        <v>0</v>
      </c>
      <c r="AL49" s="19" t="s">
        <v>105</v>
      </c>
    </row>
    <row r="50" spans="1:39" ht="49.5" customHeight="1" x14ac:dyDescent="0.25">
      <c r="A50" s="28" t="s">
        <v>49</v>
      </c>
      <c r="B50" s="29" t="s">
        <v>50</v>
      </c>
      <c r="C50" s="42" t="s">
        <v>107</v>
      </c>
      <c r="D50" s="30" t="s">
        <v>105</v>
      </c>
      <c r="E50" s="19" t="s">
        <v>105</v>
      </c>
      <c r="F50" s="19" t="s">
        <v>105</v>
      </c>
      <c r="G50" s="19" t="s">
        <v>105</v>
      </c>
      <c r="H50" s="19" t="s">
        <v>105</v>
      </c>
      <c r="I50" s="19"/>
      <c r="J50" s="19" t="s">
        <v>105</v>
      </c>
      <c r="K50" s="19" t="s">
        <v>105</v>
      </c>
      <c r="L50" s="19" t="s">
        <v>105</v>
      </c>
      <c r="M50" s="19" t="s">
        <v>105</v>
      </c>
      <c r="N50" s="19" t="s">
        <v>105</v>
      </c>
      <c r="O50" s="19" t="s">
        <v>105</v>
      </c>
      <c r="P50" s="19" t="s">
        <v>105</v>
      </c>
      <c r="Q50" s="19" t="s">
        <v>105</v>
      </c>
      <c r="R50" s="19" t="s">
        <v>105</v>
      </c>
      <c r="S50" s="19" t="s">
        <v>105</v>
      </c>
      <c r="T50" s="19" t="s">
        <v>105</v>
      </c>
      <c r="U50" s="19" t="s">
        <v>105</v>
      </c>
      <c r="V50" s="19" t="s">
        <v>105</v>
      </c>
      <c r="W50" s="19" t="s">
        <v>105</v>
      </c>
      <c r="X50" s="19" t="s">
        <v>105</v>
      </c>
      <c r="Y50" s="19" t="s">
        <v>105</v>
      </c>
      <c r="Z50" s="19" t="s">
        <v>105</v>
      </c>
      <c r="AA50" s="19" t="s">
        <v>105</v>
      </c>
      <c r="AB50" s="19" t="s">
        <v>105</v>
      </c>
      <c r="AC50" s="19" t="s">
        <v>105</v>
      </c>
      <c r="AD50" s="19" t="s">
        <v>105</v>
      </c>
      <c r="AE50" s="19" t="s">
        <v>105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 t="s">
        <v>105</v>
      </c>
    </row>
    <row r="51" spans="1:39" ht="46.5" customHeight="1" x14ac:dyDescent="0.25">
      <c r="A51" s="28" t="s">
        <v>51</v>
      </c>
      <c r="B51" s="29" t="s">
        <v>52</v>
      </c>
      <c r="C51" s="42" t="s">
        <v>107</v>
      </c>
      <c r="D51" s="30" t="s">
        <v>105</v>
      </c>
      <c r="E51" s="19" t="s">
        <v>105</v>
      </c>
      <c r="F51" s="19" t="s">
        <v>105</v>
      </c>
      <c r="G51" s="19" t="s">
        <v>105</v>
      </c>
      <c r="H51" s="19" t="s">
        <v>105</v>
      </c>
      <c r="I51" s="19"/>
      <c r="J51" s="19" t="s">
        <v>105</v>
      </c>
      <c r="K51" s="19" t="s">
        <v>105</v>
      </c>
      <c r="L51" s="19" t="s">
        <v>105</v>
      </c>
      <c r="M51" s="19" t="s">
        <v>105</v>
      </c>
      <c r="N51" s="19" t="s">
        <v>105</v>
      </c>
      <c r="O51" s="19" t="s">
        <v>105</v>
      </c>
      <c r="P51" s="19" t="s">
        <v>105</v>
      </c>
      <c r="Q51" s="19" t="s">
        <v>105</v>
      </c>
      <c r="R51" s="19" t="s">
        <v>105</v>
      </c>
      <c r="S51" s="19" t="s">
        <v>105</v>
      </c>
      <c r="T51" s="19" t="s">
        <v>105</v>
      </c>
      <c r="U51" s="19" t="s">
        <v>105</v>
      </c>
      <c r="V51" s="19" t="s">
        <v>105</v>
      </c>
      <c r="W51" s="19" t="s">
        <v>105</v>
      </c>
      <c r="X51" s="19" t="s">
        <v>105</v>
      </c>
      <c r="Y51" s="19" t="s">
        <v>105</v>
      </c>
      <c r="Z51" s="19" t="s">
        <v>105</v>
      </c>
      <c r="AA51" s="19" t="s">
        <v>105</v>
      </c>
      <c r="AB51" s="19" t="s">
        <v>105</v>
      </c>
      <c r="AC51" s="19" t="s">
        <v>105</v>
      </c>
      <c r="AD51" s="19" t="s">
        <v>105</v>
      </c>
      <c r="AE51" s="19" t="s">
        <v>105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 t="s">
        <v>105</v>
      </c>
    </row>
    <row r="52" spans="1:39" ht="44.25" customHeight="1" x14ac:dyDescent="0.25">
      <c r="A52" s="28" t="s">
        <v>53</v>
      </c>
      <c r="B52" s="29" t="s">
        <v>54</v>
      </c>
      <c r="C52" s="42" t="s">
        <v>105</v>
      </c>
      <c r="D52" s="30" t="s">
        <v>105</v>
      </c>
      <c r="E52" s="19" t="s">
        <v>105</v>
      </c>
      <c r="F52" s="19" t="s">
        <v>105</v>
      </c>
      <c r="G52" s="19" t="s">
        <v>105</v>
      </c>
      <c r="H52" s="19" t="s">
        <v>105</v>
      </c>
      <c r="I52" s="19"/>
      <c r="J52" s="19" t="s">
        <v>105</v>
      </c>
      <c r="K52" s="19" t="s">
        <v>105</v>
      </c>
      <c r="L52" s="19" t="s">
        <v>105</v>
      </c>
      <c r="M52" s="19" t="s">
        <v>105</v>
      </c>
      <c r="N52" s="19" t="s">
        <v>105</v>
      </c>
      <c r="O52" s="19" t="s">
        <v>105</v>
      </c>
      <c r="P52" s="19" t="s">
        <v>105</v>
      </c>
      <c r="Q52" s="19" t="s">
        <v>105</v>
      </c>
      <c r="R52" s="19" t="s">
        <v>105</v>
      </c>
      <c r="S52" s="19" t="s">
        <v>105</v>
      </c>
      <c r="T52" s="19" t="s">
        <v>105</v>
      </c>
      <c r="U52" s="19" t="s">
        <v>105</v>
      </c>
      <c r="V52" s="19" t="s">
        <v>105</v>
      </c>
      <c r="W52" s="19" t="s">
        <v>105</v>
      </c>
      <c r="X52" s="19" t="s">
        <v>105</v>
      </c>
      <c r="Y52" s="19" t="s">
        <v>105</v>
      </c>
      <c r="Z52" s="19" t="s">
        <v>105</v>
      </c>
      <c r="AA52" s="19" t="s">
        <v>105</v>
      </c>
      <c r="AB52" s="19" t="s">
        <v>105</v>
      </c>
      <c r="AC52" s="19" t="s">
        <v>105</v>
      </c>
      <c r="AD52" s="19" t="s">
        <v>105</v>
      </c>
      <c r="AE52" s="19" t="s">
        <v>105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 t="s">
        <v>105</v>
      </c>
    </row>
    <row r="53" spans="1:39" x14ac:dyDescent="0.25">
      <c r="A53" s="28" t="s">
        <v>55</v>
      </c>
      <c r="B53" s="29" t="s">
        <v>56</v>
      </c>
      <c r="C53" s="42" t="s">
        <v>107</v>
      </c>
      <c r="D53" s="30" t="s">
        <v>105</v>
      </c>
      <c r="E53" s="19" t="s">
        <v>105</v>
      </c>
      <c r="F53" s="19" t="s">
        <v>105</v>
      </c>
      <c r="G53" s="19" t="s">
        <v>105</v>
      </c>
      <c r="H53" s="9">
        <f>H54+H80</f>
        <v>82.062437850283303</v>
      </c>
      <c r="I53" s="9"/>
      <c r="J53" s="9">
        <f>J54+J80</f>
        <v>1.7092542399999999</v>
      </c>
      <c r="K53" s="9">
        <f t="shared" ref="K53:O53" si="46">K54+K80</f>
        <v>728.76683830079992</v>
      </c>
      <c r="L53" s="9">
        <f t="shared" si="46"/>
        <v>29.3580191</v>
      </c>
      <c r="M53" s="9">
        <f t="shared" si="46"/>
        <v>164.44046839079996</v>
      </c>
      <c r="N53" s="9">
        <f t="shared" si="46"/>
        <v>534.96835081000006</v>
      </c>
      <c r="O53" s="9">
        <f t="shared" si="46"/>
        <v>0</v>
      </c>
      <c r="P53" s="9">
        <f t="shared" ref="P53" si="47">P54+P80</f>
        <v>0</v>
      </c>
      <c r="Q53" s="9">
        <f t="shared" ref="Q53" si="48">Q54+Q80</f>
        <v>727.05758406079985</v>
      </c>
      <c r="R53" s="9">
        <f t="shared" ref="R53" si="49">R54+R80</f>
        <v>0</v>
      </c>
      <c r="S53" s="9">
        <f t="shared" ref="S53" si="50">S54+S80</f>
        <v>724.16546806079998</v>
      </c>
      <c r="T53" s="9">
        <f t="shared" ref="T53" si="51">T54+T80</f>
        <v>0</v>
      </c>
      <c r="U53" s="9">
        <f t="shared" ref="U53" si="52">U54+U80</f>
        <v>624.11069036079994</v>
      </c>
      <c r="V53" s="9">
        <f t="shared" ref="V53" si="53">V54+V80</f>
        <v>0</v>
      </c>
      <c r="W53" s="9">
        <f t="shared" ref="W53" si="54">W54+W80</f>
        <v>504.28089496404993</v>
      </c>
      <c r="X53" s="9">
        <f t="shared" ref="X53" si="55">X54+X80</f>
        <v>0</v>
      </c>
      <c r="Y53" s="9">
        <f t="shared" ref="Y53" si="56">Y54+Y80</f>
        <v>378.89662630624997</v>
      </c>
      <c r="Z53" s="9">
        <f t="shared" ref="Z53" si="57">Z54+Z80</f>
        <v>0</v>
      </c>
      <c r="AA53" s="9">
        <f t="shared" ref="AA53" si="58">AA54+AA80</f>
        <v>273.29940151250003</v>
      </c>
      <c r="AB53" s="9">
        <f t="shared" ref="AB53" si="59">AB54+AB80</f>
        <v>0</v>
      </c>
      <c r="AC53" s="9">
        <f t="shared" ref="AC53" si="60">AC54+AC80</f>
        <v>148.50275752110002</v>
      </c>
      <c r="AD53" s="9">
        <f>AD54+AD80</f>
        <v>2.8921159999999997</v>
      </c>
      <c r="AE53" s="9">
        <f>AE54+AE80</f>
        <v>100.05477769660001</v>
      </c>
      <c r="AF53" s="9">
        <f t="shared" ref="AF53:AJ53" si="61">AF54+AF80</f>
        <v>119.82979539675</v>
      </c>
      <c r="AG53" s="9">
        <f t="shared" si="61"/>
        <v>125.38426865780001</v>
      </c>
      <c r="AH53" s="9">
        <f t="shared" si="61"/>
        <v>105.59722479375002</v>
      </c>
      <c r="AI53" s="9">
        <f t="shared" si="61"/>
        <v>124.79664399139999</v>
      </c>
      <c r="AJ53" s="9">
        <f t="shared" si="61"/>
        <v>148.50275752110002</v>
      </c>
      <c r="AK53" s="9">
        <f>AK54+AK80</f>
        <v>724.16546805740006</v>
      </c>
      <c r="AL53" s="34" t="s">
        <v>105</v>
      </c>
    </row>
    <row r="54" spans="1:39" ht="49.5" customHeight="1" x14ac:dyDescent="0.25">
      <c r="A54" s="28" t="s">
        <v>57</v>
      </c>
      <c r="B54" s="29" t="s">
        <v>58</v>
      </c>
      <c r="C54" s="42" t="s">
        <v>107</v>
      </c>
      <c r="D54" s="30" t="s">
        <v>105</v>
      </c>
      <c r="E54" s="19" t="s">
        <v>105</v>
      </c>
      <c r="F54" s="19" t="s">
        <v>105</v>
      </c>
      <c r="G54" s="19" t="s">
        <v>105</v>
      </c>
      <c r="H54" s="9">
        <f>H55</f>
        <v>77.667831315283308</v>
      </c>
      <c r="I54" s="9"/>
      <c r="J54" s="9">
        <f>J55+J79</f>
        <v>1.7092542399999999</v>
      </c>
      <c r="K54" s="9">
        <f>K55+K79</f>
        <v>679.67320154264996</v>
      </c>
      <c r="L54" s="9">
        <f>L55</f>
        <v>23.734382450000002</v>
      </c>
      <c r="M54" s="9">
        <f>M55</f>
        <v>150.20541350264998</v>
      </c>
      <c r="N54" s="9">
        <f>N55</f>
        <v>505.73340559000002</v>
      </c>
      <c r="O54" s="9">
        <f>O55</f>
        <v>0</v>
      </c>
      <c r="P54" s="9">
        <f t="shared" ref="P54:Q54" si="62">P55</f>
        <v>0</v>
      </c>
      <c r="Q54" s="9">
        <f t="shared" si="62"/>
        <v>677.9639473026499</v>
      </c>
      <c r="R54" s="9">
        <f t="shared" ref="R54" si="63">R55</f>
        <v>0</v>
      </c>
      <c r="S54" s="9">
        <f t="shared" ref="S54" si="64">S55</f>
        <v>675.07183130265003</v>
      </c>
      <c r="T54" s="9">
        <f t="shared" ref="T54:AJ54" si="65">T55+T79</f>
        <v>0</v>
      </c>
      <c r="U54" s="9">
        <f t="shared" si="65"/>
        <v>576.42676580764999</v>
      </c>
      <c r="V54" s="9">
        <f t="shared" si="65"/>
        <v>0</v>
      </c>
      <c r="W54" s="9">
        <f t="shared" si="65"/>
        <v>471.03819473409993</v>
      </c>
      <c r="X54" s="9">
        <f t="shared" si="65"/>
        <v>0</v>
      </c>
      <c r="Y54" s="9">
        <f t="shared" si="65"/>
        <v>353.04950563579996</v>
      </c>
      <c r="Z54" s="9">
        <f t="shared" si="65"/>
        <v>0</v>
      </c>
      <c r="AA54" s="9">
        <f t="shared" si="65"/>
        <v>247.45228084205002</v>
      </c>
      <c r="AB54" s="9">
        <f t="shared" si="65"/>
        <v>0</v>
      </c>
      <c r="AC54" s="9">
        <f t="shared" si="65"/>
        <v>126.29900179065001</v>
      </c>
      <c r="AD54" s="9">
        <f t="shared" si="65"/>
        <v>2.8921159999999997</v>
      </c>
      <c r="AE54" s="9">
        <f t="shared" si="65"/>
        <v>98.645065491600008</v>
      </c>
      <c r="AF54" s="19">
        <f t="shared" si="65"/>
        <v>105.38857107355</v>
      </c>
      <c r="AG54" s="19">
        <f t="shared" si="65"/>
        <v>117.9886890983</v>
      </c>
      <c r="AH54" s="19">
        <f t="shared" si="65"/>
        <v>105.59722479375002</v>
      </c>
      <c r="AI54" s="19">
        <f t="shared" si="65"/>
        <v>121.15327905139999</v>
      </c>
      <c r="AJ54" s="19">
        <f t="shared" si="65"/>
        <v>126.29900179065001</v>
      </c>
      <c r="AK54" s="19">
        <f>AK55+AK79</f>
        <v>675.07183129925011</v>
      </c>
      <c r="AL54" s="34" t="s">
        <v>105</v>
      </c>
    </row>
    <row r="55" spans="1:39" ht="30" customHeight="1" x14ac:dyDescent="0.25">
      <c r="A55" s="28" t="s">
        <v>59</v>
      </c>
      <c r="B55" s="29" t="s">
        <v>60</v>
      </c>
      <c r="C55" s="42" t="s">
        <v>107</v>
      </c>
      <c r="D55" s="30" t="s">
        <v>105</v>
      </c>
      <c r="E55" s="19" t="s">
        <v>105</v>
      </c>
      <c r="F55" s="19" t="s">
        <v>105</v>
      </c>
      <c r="G55" s="19" t="s">
        <v>105</v>
      </c>
      <c r="H55" s="9">
        <f>SUM(H56:H78)</f>
        <v>77.667831315283308</v>
      </c>
      <c r="I55" s="9"/>
      <c r="J55" s="9">
        <f>SUM(J56:J78)</f>
        <v>1.7092542399999999</v>
      </c>
      <c r="K55" s="9">
        <f>SUM(K56:K78)</f>
        <v>679.67320154264996</v>
      </c>
      <c r="L55" s="9">
        <f t="shared" ref="L55:N55" si="66">SUM(L56:L78)</f>
        <v>23.734382450000002</v>
      </c>
      <c r="M55" s="9">
        <f t="shared" si="66"/>
        <v>150.20541350264998</v>
      </c>
      <c r="N55" s="9">
        <f t="shared" si="66"/>
        <v>505.73340559000002</v>
      </c>
      <c r="O55" s="9">
        <f>SUM(O56:O78)</f>
        <v>0</v>
      </c>
      <c r="P55" s="9">
        <f t="shared" ref="P55" si="67">SUM(P56:P78)</f>
        <v>0</v>
      </c>
      <c r="Q55" s="9">
        <f>SUM(Q56:Q78)</f>
        <v>677.9639473026499</v>
      </c>
      <c r="R55" s="9">
        <f t="shared" ref="R55:S55" si="68">SUM(R56:R78)</f>
        <v>0</v>
      </c>
      <c r="S55" s="9">
        <f t="shared" si="68"/>
        <v>675.07183130265003</v>
      </c>
      <c r="T55" s="9">
        <f t="shared" ref="T55:AC55" si="69">SUM(T56:T69)</f>
        <v>0</v>
      </c>
      <c r="U55" s="9">
        <f t="shared" si="69"/>
        <v>576.42676580764999</v>
      </c>
      <c r="V55" s="9">
        <f t="shared" si="69"/>
        <v>0</v>
      </c>
      <c r="W55" s="9">
        <f t="shared" si="69"/>
        <v>471.03819473409993</v>
      </c>
      <c r="X55" s="9">
        <f t="shared" si="69"/>
        <v>0</v>
      </c>
      <c r="Y55" s="9">
        <f t="shared" si="69"/>
        <v>353.04950563579996</v>
      </c>
      <c r="Z55" s="9">
        <f t="shared" si="69"/>
        <v>0</v>
      </c>
      <c r="AA55" s="9">
        <f t="shared" si="69"/>
        <v>247.45228084205002</v>
      </c>
      <c r="AB55" s="9">
        <f t="shared" si="69"/>
        <v>0</v>
      </c>
      <c r="AC55" s="9">
        <f t="shared" si="69"/>
        <v>126.29900179065001</v>
      </c>
      <c r="AD55" s="9">
        <f>SUM(AD56:AD78)</f>
        <v>2.8921159999999997</v>
      </c>
      <c r="AE55" s="9">
        <f>SUM(AE56:AE78)</f>
        <v>98.645065491600008</v>
      </c>
      <c r="AF55" s="19">
        <f t="shared" ref="AF55:AJ55" si="70">SUM(AF56:AF69)</f>
        <v>105.38857107355</v>
      </c>
      <c r="AG55" s="19">
        <f t="shared" si="70"/>
        <v>117.9886890983</v>
      </c>
      <c r="AH55" s="19">
        <f t="shared" si="70"/>
        <v>105.59722479375002</v>
      </c>
      <c r="AI55" s="19">
        <f t="shared" si="70"/>
        <v>121.15327905139999</v>
      </c>
      <c r="AJ55" s="19">
        <f t="shared" si="70"/>
        <v>126.29900179065001</v>
      </c>
      <c r="AK55" s="19">
        <f>SUM(AK56:AK78)</f>
        <v>675.07183129925011</v>
      </c>
      <c r="AL55" s="34" t="s">
        <v>105</v>
      </c>
    </row>
    <row r="56" spans="1:39" ht="75" customHeight="1" x14ac:dyDescent="0.25">
      <c r="A56" s="31" t="s">
        <v>108</v>
      </c>
      <c r="B56" s="32" t="s">
        <v>146</v>
      </c>
      <c r="C56" s="43" t="s">
        <v>147</v>
      </c>
      <c r="D56" s="30" t="s">
        <v>114</v>
      </c>
      <c r="E56" s="30">
        <v>2023</v>
      </c>
      <c r="F56" s="30">
        <v>2026</v>
      </c>
      <c r="G56" s="19" t="s">
        <v>105</v>
      </c>
      <c r="H56" s="19">
        <v>9.9181370799999993</v>
      </c>
      <c r="I56" s="19">
        <f>[1]Лист1!$H$59/1.2</f>
        <v>9.9181370799999993</v>
      </c>
      <c r="J56" s="19">
        <v>0</v>
      </c>
      <c r="K56" s="19">
        <f>L56+M56+N56+O56</f>
        <v>88.464693682099991</v>
      </c>
      <c r="L56" s="19">
        <f>2592.116/1000</f>
        <v>2.5921159999999999</v>
      </c>
      <c r="M56" s="19">
        <v>21.710360572099987</v>
      </c>
      <c r="N56" s="19">
        <v>64.16221711</v>
      </c>
      <c r="O56" s="19">
        <v>0</v>
      </c>
      <c r="P56" s="19">
        <v>0</v>
      </c>
      <c r="Q56" s="19">
        <f>K56</f>
        <v>88.464693682099991</v>
      </c>
      <c r="R56" s="19">
        <v>0</v>
      </c>
      <c r="S56" s="19">
        <v>85.872577682100001</v>
      </c>
      <c r="T56" s="19">
        <v>0</v>
      </c>
      <c r="U56" s="19">
        <v>85.872577682100001</v>
      </c>
      <c r="V56" s="19">
        <v>0</v>
      </c>
      <c r="W56" s="19">
        <v>85.872577682100001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f>3.1105392/1.2</f>
        <v>2.5921159999999999</v>
      </c>
      <c r="AE56" s="19">
        <v>0</v>
      </c>
      <c r="AF56" s="19">
        <v>0</v>
      </c>
      <c r="AG56" s="19">
        <v>85.872577682100001</v>
      </c>
      <c r="AH56" s="19">
        <v>0</v>
      </c>
      <c r="AI56" s="19">
        <v>0</v>
      </c>
      <c r="AJ56" s="19">
        <v>0</v>
      </c>
      <c r="AK56" s="19">
        <f>AF56+AG56+AH56+AI56+AJ56+AE56</f>
        <v>85.872577682100001</v>
      </c>
      <c r="AL56" s="24" t="s">
        <v>132</v>
      </c>
      <c r="AM56" s="23"/>
    </row>
    <row r="57" spans="1:39" ht="75" customHeight="1" x14ac:dyDescent="0.25">
      <c r="A57" s="31" t="s">
        <v>109</v>
      </c>
      <c r="B57" s="32" t="s">
        <v>148</v>
      </c>
      <c r="C57" s="43" t="s">
        <v>186</v>
      </c>
      <c r="D57" s="30" t="s">
        <v>114</v>
      </c>
      <c r="E57" s="30">
        <v>2016</v>
      </c>
      <c r="F57" s="30">
        <v>2025</v>
      </c>
      <c r="G57" s="19" t="s">
        <v>105</v>
      </c>
      <c r="H57" s="19">
        <v>12.41904865095</v>
      </c>
      <c r="I57" s="19">
        <f>[1]Лист1!$H$60/1.2</f>
        <v>12.41904865095</v>
      </c>
      <c r="J57" s="19">
        <v>0.60925423999999995</v>
      </c>
      <c r="K57" s="19">
        <f>L57+M57+N57+O57</f>
        <v>101.04319123235</v>
      </c>
      <c r="L57" s="19">
        <f>J57</f>
        <v>0.60925423999999995</v>
      </c>
      <c r="M57" s="19">
        <v>19.019380272350006</v>
      </c>
      <c r="N57" s="19">
        <v>81.414556719999993</v>
      </c>
      <c r="O57" s="19">
        <v>0</v>
      </c>
      <c r="P57" s="19">
        <v>0</v>
      </c>
      <c r="Q57" s="19">
        <f>K57-J57</f>
        <v>100.43393699235</v>
      </c>
      <c r="R57" s="19">
        <v>0</v>
      </c>
      <c r="S57" s="19">
        <v>100.43393699235001</v>
      </c>
      <c r="T57" s="19">
        <v>0</v>
      </c>
      <c r="U57" s="19">
        <v>100.43393699235001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f>100433.93699235/1000</f>
        <v>100.43393699235</v>
      </c>
      <c r="AG57" s="19">
        <v>0</v>
      </c>
      <c r="AH57" s="19">
        <v>0</v>
      </c>
      <c r="AI57" s="19">
        <v>0</v>
      </c>
      <c r="AJ57" s="19">
        <v>0</v>
      </c>
      <c r="AK57" s="19">
        <f t="shared" ref="AK57:AK78" si="71">AF57+AG57+AH57+AI57+AJ57+AE57</f>
        <v>100.43393699235</v>
      </c>
      <c r="AL57" s="24" t="s">
        <v>132</v>
      </c>
      <c r="AM57" s="23"/>
    </row>
    <row r="58" spans="1:39" ht="75" customHeight="1" x14ac:dyDescent="0.25">
      <c r="A58" s="31" t="s">
        <v>110</v>
      </c>
      <c r="B58" s="32" t="s">
        <v>149</v>
      </c>
      <c r="C58" s="43" t="s">
        <v>187</v>
      </c>
      <c r="D58" s="30" t="s">
        <v>114</v>
      </c>
      <c r="E58" s="30">
        <v>2025</v>
      </c>
      <c r="F58" s="30">
        <v>2028</v>
      </c>
      <c r="G58" s="19" t="s">
        <v>105</v>
      </c>
      <c r="H58" s="19">
        <v>10.49577464</v>
      </c>
      <c r="I58" s="19"/>
      <c r="J58" s="9">
        <v>0</v>
      </c>
      <c r="K58" s="19">
        <f t="shared" ref="K58:K59" si="72">L58+M58+N58+O58</f>
        <v>96.813124692100004</v>
      </c>
      <c r="L58" s="19">
        <v>4.3810586499999999</v>
      </c>
      <c r="M58" s="19">
        <v>37.335893392100012</v>
      </c>
      <c r="N58" s="19">
        <v>55.096172649999993</v>
      </c>
      <c r="O58" s="19">
        <v>0</v>
      </c>
      <c r="P58" s="19">
        <v>0</v>
      </c>
      <c r="Q58" s="19">
        <f>K58</f>
        <v>96.813124692100004</v>
      </c>
      <c r="R58" s="19">
        <v>0</v>
      </c>
      <c r="S58" s="19">
        <v>96.81312469209999</v>
      </c>
      <c r="T58" s="19">
        <v>0</v>
      </c>
      <c r="U58" s="19">
        <v>96.81312469209999</v>
      </c>
      <c r="V58" s="19">
        <v>0</v>
      </c>
      <c r="W58" s="19">
        <v>92.432066042100004</v>
      </c>
      <c r="X58" s="19">
        <v>0</v>
      </c>
      <c r="Y58" s="19">
        <v>92.432066042100004</v>
      </c>
      <c r="Z58" s="19">
        <v>0</v>
      </c>
      <c r="AA58" s="19">
        <v>39.859949618099996</v>
      </c>
      <c r="AB58" s="19">
        <v>0</v>
      </c>
      <c r="AC58" s="19">
        <v>0</v>
      </c>
      <c r="AD58" s="19">
        <v>0</v>
      </c>
      <c r="AE58" s="19">
        <v>0</v>
      </c>
      <c r="AF58" s="19">
        <f>[2]Лист1!$AB$60/1.2</f>
        <v>4.3810586499999999</v>
      </c>
      <c r="AG58" s="19">
        <v>0</v>
      </c>
      <c r="AH58" s="19">
        <f>[2]Лист1!$AQ$60/1.2</f>
        <v>52.572116424000008</v>
      </c>
      <c r="AI58" s="19">
        <f>[2]Лист1!$AV$60/1.2</f>
        <v>39.859949618099996</v>
      </c>
      <c r="AJ58" s="19">
        <v>0</v>
      </c>
      <c r="AK58" s="19">
        <f t="shared" si="71"/>
        <v>96.813124692100004</v>
      </c>
      <c r="AL58" s="24" t="s">
        <v>132</v>
      </c>
      <c r="AM58" s="36"/>
    </row>
    <row r="59" spans="1:39" ht="75" customHeight="1" x14ac:dyDescent="0.25">
      <c r="A59" s="31" t="s">
        <v>118</v>
      </c>
      <c r="B59" s="32" t="s">
        <v>150</v>
      </c>
      <c r="C59" s="43" t="s">
        <v>188</v>
      </c>
      <c r="D59" s="30" t="s">
        <v>114</v>
      </c>
      <c r="E59" s="30">
        <v>2026</v>
      </c>
      <c r="F59" s="30">
        <v>2027</v>
      </c>
      <c r="G59" s="30">
        <v>2019</v>
      </c>
      <c r="H59" s="19">
        <v>2.4694535800000001</v>
      </c>
      <c r="I59" s="9"/>
      <c r="J59" s="19">
        <v>0</v>
      </c>
      <c r="K59" s="19">
        <f t="shared" si="72"/>
        <v>22.443265384299998</v>
      </c>
      <c r="L59" s="19">
        <v>1.9818355000000001</v>
      </c>
      <c r="M59" s="19">
        <v>5.5409256042999999</v>
      </c>
      <c r="N59" s="19">
        <v>14.920504279999999</v>
      </c>
      <c r="O59" s="19">
        <v>0</v>
      </c>
      <c r="P59" s="19">
        <v>0</v>
      </c>
      <c r="Q59" s="19">
        <f t="shared" ref="Q59:Q69" si="73">K59</f>
        <v>22.443265384299998</v>
      </c>
      <c r="R59" s="19">
        <v>0</v>
      </c>
      <c r="S59" s="19">
        <f>[2]Лист1!$V$61/1.2</f>
        <v>22.443265384300002</v>
      </c>
      <c r="T59" s="19">
        <v>0</v>
      </c>
      <c r="U59" s="19">
        <f>[2]Лист1!$W$61/1.2</f>
        <v>22.443265384300002</v>
      </c>
      <c r="V59" s="19">
        <v>0</v>
      </c>
      <c r="W59" s="19">
        <f>[2]Лист1!$X$61/1.2</f>
        <v>22.443265384300002</v>
      </c>
      <c r="X59" s="19">
        <v>0</v>
      </c>
      <c r="Y59" s="19">
        <f>[2]Лист1!$Y$61/1.2</f>
        <v>20.461429884300003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f>[2]Лист1!$AL$61/1.2</f>
        <v>1.9818355000000003</v>
      </c>
      <c r="AH59" s="19">
        <f>[2]Лист1!$AQ$61/1.2</f>
        <v>20.461429884300003</v>
      </c>
      <c r="AI59" s="19">
        <v>0</v>
      </c>
      <c r="AJ59" s="19">
        <v>0</v>
      </c>
      <c r="AK59" s="19">
        <f t="shared" si="71"/>
        <v>22.443265384300002</v>
      </c>
      <c r="AL59" s="24" t="s">
        <v>132</v>
      </c>
      <c r="AM59" s="33"/>
    </row>
    <row r="60" spans="1:39" ht="75" customHeight="1" x14ac:dyDescent="0.25">
      <c r="A60" s="31" t="s">
        <v>119</v>
      </c>
      <c r="B60" s="32" t="s">
        <v>151</v>
      </c>
      <c r="C60" s="43" t="s">
        <v>189</v>
      </c>
      <c r="D60" s="30" t="s">
        <v>114</v>
      </c>
      <c r="E60" s="30">
        <v>2026</v>
      </c>
      <c r="F60" s="30">
        <v>2027</v>
      </c>
      <c r="G60" s="30">
        <v>2019</v>
      </c>
      <c r="H60" s="19">
        <v>2.2564428200000002</v>
      </c>
      <c r="I60" s="9"/>
      <c r="J60" s="19">
        <v>0</v>
      </c>
      <c r="K60" s="19">
        <f t="shared" ref="K60:K68" si="74">L60+M60+N60+O60</f>
        <v>20.8534095881</v>
      </c>
      <c r="L60" s="19">
        <v>3.6360671299999998</v>
      </c>
      <c r="M60" s="19">
        <v>5.9539729880999985</v>
      </c>
      <c r="N60" s="19">
        <v>11.263369470000001</v>
      </c>
      <c r="O60" s="19">
        <v>0</v>
      </c>
      <c r="P60" s="19">
        <v>0</v>
      </c>
      <c r="Q60" s="19">
        <f t="shared" si="73"/>
        <v>20.8534095881</v>
      </c>
      <c r="R60" s="19">
        <v>0</v>
      </c>
      <c r="S60" s="19">
        <f>[2]Лист1!$V$62/1.2</f>
        <v>20.8534095881</v>
      </c>
      <c r="T60" s="19">
        <v>0</v>
      </c>
      <c r="U60" s="19">
        <f>[2]Лист1!$W$62/1.2</f>
        <v>20.8534095881</v>
      </c>
      <c r="V60" s="19">
        <v>0</v>
      </c>
      <c r="W60" s="19">
        <f>[2]Лист1!$X$62/1.2</f>
        <v>20.8534095881</v>
      </c>
      <c r="X60" s="19">
        <v>0</v>
      </c>
      <c r="Y60" s="19">
        <f>[2]Лист1!$Y$62/1.2</f>
        <v>17.217342458099999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f>[2]Лист1!$AL$62/1.2</f>
        <v>3.6360671299999998</v>
      </c>
      <c r="AH60" s="19">
        <f>[2]Лист1!$AQ$62/1.2</f>
        <v>17.217342458099999</v>
      </c>
      <c r="AI60" s="19">
        <v>0</v>
      </c>
      <c r="AJ60" s="19">
        <v>0</v>
      </c>
      <c r="AK60" s="19">
        <f t="shared" si="71"/>
        <v>20.8534095881</v>
      </c>
      <c r="AL60" s="24" t="s">
        <v>132</v>
      </c>
      <c r="AM60" s="33"/>
    </row>
    <row r="61" spans="1:39" ht="75" customHeight="1" x14ac:dyDescent="0.25">
      <c r="A61" s="31" t="s">
        <v>120</v>
      </c>
      <c r="B61" s="32" t="s">
        <v>152</v>
      </c>
      <c r="C61" s="43" t="s">
        <v>190</v>
      </c>
      <c r="D61" s="30" t="s">
        <v>114</v>
      </c>
      <c r="E61" s="30">
        <v>2026</v>
      </c>
      <c r="F61" s="30">
        <v>2027</v>
      </c>
      <c r="G61" s="30">
        <v>2019</v>
      </c>
      <c r="H61" s="19">
        <v>1.78910485</v>
      </c>
      <c r="I61" s="9"/>
      <c r="J61" s="19">
        <v>0</v>
      </c>
      <c r="K61" s="19">
        <f t="shared" si="74"/>
        <v>17.009069127350003</v>
      </c>
      <c r="L61" s="19">
        <v>1.6627331000000001</v>
      </c>
      <c r="M61" s="19">
        <v>5.2602722973499993</v>
      </c>
      <c r="N61" s="19">
        <v>10.086063730000001</v>
      </c>
      <c r="O61" s="19">
        <v>0</v>
      </c>
      <c r="P61" s="19">
        <v>0</v>
      </c>
      <c r="Q61" s="19">
        <f t="shared" si="73"/>
        <v>17.009069127350003</v>
      </c>
      <c r="R61" s="19">
        <v>0</v>
      </c>
      <c r="S61" s="19">
        <f>[2]Лист1!$V$63/1.2</f>
        <v>17.009069127349999</v>
      </c>
      <c r="T61" s="19">
        <v>0</v>
      </c>
      <c r="U61" s="19">
        <f>[2]Лист1!$W$63/1.2</f>
        <v>17.009069127349999</v>
      </c>
      <c r="V61" s="19">
        <v>0</v>
      </c>
      <c r="W61" s="19">
        <f>[2]Лист1!$X$63/1.2</f>
        <v>17.009069127349999</v>
      </c>
      <c r="X61" s="19">
        <v>0</v>
      </c>
      <c r="Y61" s="19">
        <f>[2]Лист1!$Y$63/1.2</f>
        <v>15.34633602735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f>[2]Лист1!$AL$63/1.2</f>
        <v>1.6627331000000001</v>
      </c>
      <c r="AH61" s="19">
        <f>[2]Лист1!$AQ$63/1.2</f>
        <v>15.34633602735</v>
      </c>
      <c r="AI61" s="19">
        <v>0</v>
      </c>
      <c r="AJ61" s="19">
        <v>0</v>
      </c>
      <c r="AK61" s="19">
        <f t="shared" si="71"/>
        <v>17.009069127349999</v>
      </c>
      <c r="AL61" s="24" t="s">
        <v>132</v>
      </c>
      <c r="AM61" s="33"/>
    </row>
    <row r="62" spans="1:39" ht="75" customHeight="1" x14ac:dyDescent="0.25">
      <c r="A62" s="31" t="s">
        <v>121</v>
      </c>
      <c r="B62" s="32" t="s">
        <v>182</v>
      </c>
      <c r="C62" s="43" t="s">
        <v>191</v>
      </c>
      <c r="D62" s="30" t="s">
        <v>114</v>
      </c>
      <c r="E62" s="30">
        <v>2028</v>
      </c>
      <c r="F62" s="30">
        <v>2028</v>
      </c>
      <c r="G62" s="30">
        <v>2019</v>
      </c>
      <c r="H62" s="19">
        <v>2.8209759399999998</v>
      </c>
      <c r="I62" s="9"/>
      <c r="J62" s="19">
        <v>0</v>
      </c>
      <c r="K62" s="19">
        <f t="shared" si="74"/>
        <v>23.117701411399999</v>
      </c>
      <c r="L62" s="19">
        <v>4.43064956</v>
      </c>
      <c r="M62" s="19">
        <v>3.6114915713999993</v>
      </c>
      <c r="N62" s="19">
        <v>15.075560279999999</v>
      </c>
      <c r="O62" s="19">
        <v>0</v>
      </c>
      <c r="P62" s="19">
        <v>0</v>
      </c>
      <c r="Q62" s="19">
        <f t="shared" si="73"/>
        <v>23.117701411399999</v>
      </c>
      <c r="R62" s="19">
        <v>0</v>
      </c>
      <c r="S62" s="19">
        <f>[2]Лист1!$V$64/1.2</f>
        <v>23.117701411399999</v>
      </c>
      <c r="T62" s="19">
        <v>0</v>
      </c>
      <c r="U62" s="19">
        <f>[2]Лист1!$W$64/1.2</f>
        <v>23.117701411399999</v>
      </c>
      <c r="V62" s="19">
        <v>0</v>
      </c>
      <c r="W62" s="19">
        <f>[2]Лист1!$X$64/1.2</f>
        <v>23.117701411399999</v>
      </c>
      <c r="X62" s="19">
        <v>0</v>
      </c>
      <c r="Y62" s="19">
        <f>[2]Лист1!$Y$64/1.2</f>
        <v>23.117701411399999</v>
      </c>
      <c r="Z62" s="19">
        <v>0</v>
      </c>
      <c r="AA62" s="19">
        <f>[2]Лист1!$Z$64/1.2</f>
        <v>23.117701411399999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f>[2]Лист1!$AV$64/1.2</f>
        <v>23.117701411399999</v>
      </c>
      <c r="AJ62" s="19">
        <v>0</v>
      </c>
      <c r="AK62" s="19">
        <f t="shared" si="71"/>
        <v>23.117701411399999</v>
      </c>
      <c r="AL62" s="24" t="s">
        <v>132</v>
      </c>
      <c r="AM62" s="33"/>
    </row>
    <row r="63" spans="1:39" ht="75" customHeight="1" x14ac:dyDescent="0.25">
      <c r="A63" s="31" t="s">
        <v>123</v>
      </c>
      <c r="B63" s="32" t="s">
        <v>183</v>
      </c>
      <c r="C63" s="43" t="s">
        <v>192</v>
      </c>
      <c r="D63" s="30" t="s">
        <v>114</v>
      </c>
      <c r="E63" s="30">
        <v>2028</v>
      </c>
      <c r="F63" s="30">
        <v>2029</v>
      </c>
      <c r="G63" s="30"/>
      <c r="H63" s="19">
        <v>3.6709643599999997</v>
      </c>
      <c r="I63" s="9"/>
      <c r="J63" s="19">
        <v>0</v>
      </c>
      <c r="K63" s="19">
        <f t="shared" si="74"/>
        <v>36.245989063049997</v>
      </c>
      <c r="L63" s="19">
        <v>3.0406682699999998</v>
      </c>
      <c r="M63" s="19">
        <v>8.7720597430499971</v>
      </c>
      <c r="N63" s="19">
        <v>24.433261050000002</v>
      </c>
      <c r="O63" s="19">
        <v>0</v>
      </c>
      <c r="P63" s="19">
        <v>0</v>
      </c>
      <c r="Q63" s="19">
        <f t="shared" si="73"/>
        <v>36.245989063049997</v>
      </c>
      <c r="R63" s="19">
        <v>0</v>
      </c>
      <c r="S63" s="19">
        <f>[2]Лист1!$V$65/1.2</f>
        <v>36.245989063049997</v>
      </c>
      <c r="T63" s="19">
        <v>0</v>
      </c>
      <c r="U63" s="19">
        <f>[2]Лист1!$W$65/1.2</f>
        <v>36.245989063049997</v>
      </c>
      <c r="V63" s="19">
        <v>0</v>
      </c>
      <c r="W63" s="19">
        <f>[2]Лист1!$X$65/1.2</f>
        <v>36.245989063049997</v>
      </c>
      <c r="X63" s="19">
        <v>0</v>
      </c>
      <c r="Y63" s="19">
        <f>[2]Лист1!$Y$65/1.2</f>
        <v>36.245989063049997</v>
      </c>
      <c r="Z63" s="19">
        <v>0</v>
      </c>
      <c r="AA63" s="19">
        <f>[2]Лист1!$Z$65/1.2</f>
        <v>36.245989063049997</v>
      </c>
      <c r="AB63" s="19">
        <v>0</v>
      </c>
      <c r="AC63" s="19">
        <f>[2]Лист1!$AA$65/1.2</f>
        <v>33.205320793049999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f>[2]Лист1!$AV$65/1.2</f>
        <v>3.0406682699999998</v>
      </c>
      <c r="AJ63" s="19">
        <f>[2]Лист1!$BA$65/1.2</f>
        <v>33.205320793049999</v>
      </c>
      <c r="AK63" s="19">
        <f t="shared" si="71"/>
        <v>36.245989063049997</v>
      </c>
      <c r="AL63" s="24" t="s">
        <v>132</v>
      </c>
      <c r="AM63" s="33"/>
    </row>
    <row r="64" spans="1:39" ht="75" customHeight="1" x14ac:dyDescent="0.25">
      <c r="A64" s="31" t="s">
        <v>124</v>
      </c>
      <c r="B64" s="32" t="s">
        <v>153</v>
      </c>
      <c r="C64" s="43" t="s">
        <v>193</v>
      </c>
      <c r="D64" s="30" t="s">
        <v>114</v>
      </c>
      <c r="E64" s="30">
        <v>2025</v>
      </c>
      <c r="F64" s="30">
        <v>2025</v>
      </c>
      <c r="G64" s="30"/>
      <c r="H64" s="19">
        <v>6.819567E-2</v>
      </c>
      <c r="I64" s="9"/>
      <c r="J64" s="19">
        <v>0</v>
      </c>
      <c r="K64" s="19">
        <f t="shared" si="74"/>
        <v>0.57357543119999999</v>
      </c>
      <c r="L64" s="19">
        <v>0</v>
      </c>
      <c r="M64" s="19">
        <v>0.13429319119999999</v>
      </c>
      <c r="N64" s="19">
        <v>0.43928223999999999</v>
      </c>
      <c r="O64" s="19">
        <v>0</v>
      </c>
      <c r="P64" s="19">
        <v>0</v>
      </c>
      <c r="Q64" s="19">
        <f t="shared" si="73"/>
        <v>0.57357543119999999</v>
      </c>
      <c r="R64" s="19">
        <v>0</v>
      </c>
      <c r="S64" s="19">
        <f>[2]Лист1!$V$66/1.2</f>
        <v>0.5735754312000001</v>
      </c>
      <c r="T64" s="19">
        <v>0</v>
      </c>
      <c r="U64" s="19">
        <f>[2]Лист1!$W$66/1.2</f>
        <v>0.5735754312000001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f>[2]Лист1!$AB$66/1.2</f>
        <v>0.5735754312000001</v>
      </c>
      <c r="AG64" s="19">
        <v>0</v>
      </c>
      <c r="AH64" s="19">
        <v>0</v>
      </c>
      <c r="AI64" s="19">
        <v>0</v>
      </c>
      <c r="AJ64" s="19">
        <v>0</v>
      </c>
      <c r="AK64" s="19">
        <f t="shared" si="71"/>
        <v>0.5735754312000001</v>
      </c>
      <c r="AL64" s="24" t="s">
        <v>132</v>
      </c>
      <c r="AM64" s="33"/>
    </row>
    <row r="65" spans="1:39" ht="75" customHeight="1" x14ac:dyDescent="0.25">
      <c r="A65" s="31" t="s">
        <v>125</v>
      </c>
      <c r="B65" s="32" t="s">
        <v>154</v>
      </c>
      <c r="C65" s="43" t="s">
        <v>194</v>
      </c>
      <c r="D65" s="30" t="s">
        <v>114</v>
      </c>
      <c r="E65" s="30">
        <v>2026</v>
      </c>
      <c r="F65" s="30">
        <v>2026</v>
      </c>
      <c r="G65" s="30"/>
      <c r="H65" s="19">
        <v>1.6464946899999999</v>
      </c>
      <c r="I65" s="9"/>
      <c r="J65" s="19">
        <v>0</v>
      </c>
      <c r="K65" s="19">
        <f t="shared" si="74"/>
        <v>15.35019079485</v>
      </c>
      <c r="L65" s="19">
        <v>0</v>
      </c>
      <c r="M65" s="19">
        <v>4.2520262648500005</v>
      </c>
      <c r="N65" s="19">
        <v>11.09816453</v>
      </c>
      <c r="O65" s="19">
        <v>0</v>
      </c>
      <c r="P65" s="19">
        <v>0</v>
      </c>
      <c r="Q65" s="19">
        <f t="shared" si="73"/>
        <v>15.35019079485</v>
      </c>
      <c r="R65" s="19">
        <v>0</v>
      </c>
      <c r="S65" s="19">
        <f>[2]Лист1!$V$67/1.2</f>
        <v>15.350190794849999</v>
      </c>
      <c r="T65" s="19">
        <v>0</v>
      </c>
      <c r="U65" s="19">
        <f>[2]Лист1!$W$67/1.2</f>
        <v>15.350190794849999</v>
      </c>
      <c r="V65" s="19">
        <v>0</v>
      </c>
      <c r="W65" s="19">
        <f>[2]Лист1!$X$67/1.2</f>
        <v>15.350190794849999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f>[2]Лист1!$AL$67/1.2</f>
        <v>15.350190794849999</v>
      </c>
      <c r="AH65" s="19">
        <v>0</v>
      </c>
      <c r="AI65" s="19">
        <v>0</v>
      </c>
      <c r="AJ65" s="19">
        <v>0</v>
      </c>
      <c r="AK65" s="19">
        <f t="shared" si="71"/>
        <v>15.350190794849999</v>
      </c>
      <c r="AL65" s="24" t="s">
        <v>132</v>
      </c>
      <c r="AM65" s="33"/>
    </row>
    <row r="66" spans="1:39" ht="75" customHeight="1" x14ac:dyDescent="0.25">
      <c r="A66" s="31" t="s">
        <v>126</v>
      </c>
      <c r="B66" s="32" t="s">
        <v>155</v>
      </c>
      <c r="C66" s="43" t="s">
        <v>195</v>
      </c>
      <c r="D66" s="30" t="s">
        <v>114</v>
      </c>
      <c r="E66" s="30">
        <v>2026</v>
      </c>
      <c r="F66" s="30">
        <v>2026</v>
      </c>
      <c r="G66" s="30"/>
      <c r="H66" s="19">
        <v>1.0876256693999999</v>
      </c>
      <c r="I66" s="9"/>
      <c r="J66" s="19">
        <v>0</v>
      </c>
      <c r="K66" s="19">
        <f t="shared" si="74"/>
        <v>9.4852848913500001</v>
      </c>
      <c r="L66" s="19">
        <v>0</v>
      </c>
      <c r="M66" s="19">
        <v>1.9148315313499999</v>
      </c>
      <c r="N66" s="19">
        <v>7.5704533600000001</v>
      </c>
      <c r="O66" s="19">
        <v>0</v>
      </c>
      <c r="P66" s="19">
        <v>0</v>
      </c>
      <c r="Q66" s="19">
        <f t="shared" si="73"/>
        <v>9.4852848913500001</v>
      </c>
      <c r="R66" s="19">
        <v>0</v>
      </c>
      <c r="S66" s="19">
        <f>[2]Лист1!$V$68/1.2</f>
        <v>9.4852848913500019</v>
      </c>
      <c r="T66" s="19">
        <v>0</v>
      </c>
      <c r="U66" s="19">
        <f>[2]Лист1!$W$68/1.2</f>
        <v>9.4852848913500019</v>
      </c>
      <c r="V66" s="19">
        <v>0</v>
      </c>
      <c r="W66" s="19">
        <f>[2]Лист1!$X$68/1.2</f>
        <v>9.4852848913500019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f>[2]Лист1!$AL$68/1.2</f>
        <v>9.4852848913500019</v>
      </c>
      <c r="AH66" s="19">
        <v>0</v>
      </c>
      <c r="AI66" s="19">
        <v>0</v>
      </c>
      <c r="AJ66" s="19">
        <v>0</v>
      </c>
      <c r="AK66" s="19">
        <f t="shared" si="71"/>
        <v>9.4852848913500019</v>
      </c>
      <c r="AL66" s="24" t="s">
        <v>132</v>
      </c>
      <c r="AM66" s="33"/>
    </row>
    <row r="67" spans="1:39" ht="75" customHeight="1" x14ac:dyDescent="0.25">
      <c r="A67" s="31" t="s">
        <v>127</v>
      </c>
      <c r="B67" s="32" t="s">
        <v>156</v>
      </c>
      <c r="C67" s="43" t="s">
        <v>196</v>
      </c>
      <c r="D67" s="30" t="s">
        <v>114</v>
      </c>
      <c r="E67" s="30">
        <v>2028</v>
      </c>
      <c r="F67" s="30">
        <v>2028</v>
      </c>
      <c r="G67" s="30"/>
      <c r="H67" s="19">
        <v>6.3425400215999996</v>
      </c>
      <c r="I67" s="9"/>
      <c r="J67" s="19">
        <v>0</v>
      </c>
      <c r="K67" s="19">
        <f t="shared" si="74"/>
        <v>55.134959751899999</v>
      </c>
      <c r="L67" s="19">
        <v>0</v>
      </c>
      <c r="M67" s="19">
        <v>6.2551412918999958</v>
      </c>
      <c r="N67" s="19">
        <v>48.879818460000003</v>
      </c>
      <c r="O67" s="19">
        <v>0</v>
      </c>
      <c r="P67" s="19">
        <v>0</v>
      </c>
      <c r="Q67" s="19">
        <f t="shared" si="73"/>
        <v>55.134959751899999</v>
      </c>
      <c r="R67" s="19">
        <v>0</v>
      </c>
      <c r="S67" s="19">
        <f>[2]Лист1!$V$69/1.2</f>
        <v>55.134959751899999</v>
      </c>
      <c r="T67" s="19">
        <v>0</v>
      </c>
      <c r="U67" s="19">
        <f>S67</f>
        <v>55.134959751899999</v>
      </c>
      <c r="V67" s="19">
        <v>0</v>
      </c>
      <c r="W67" s="19">
        <f>U67</f>
        <v>55.134959751899999</v>
      </c>
      <c r="X67" s="19">
        <v>0</v>
      </c>
      <c r="Y67" s="19">
        <f>W67</f>
        <v>55.134959751899999</v>
      </c>
      <c r="Z67" s="19">
        <v>0</v>
      </c>
      <c r="AA67" s="19">
        <f>Y67</f>
        <v>55.134959751899999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f>[2]Лист1!$AV$69/1.2</f>
        <v>55.134959751899999</v>
      </c>
      <c r="AJ67" s="19">
        <v>0</v>
      </c>
      <c r="AK67" s="19">
        <f t="shared" si="71"/>
        <v>55.134959751899999</v>
      </c>
      <c r="AL67" s="24" t="s">
        <v>132</v>
      </c>
      <c r="AM67" s="33"/>
    </row>
    <row r="68" spans="1:39" ht="75" customHeight="1" x14ac:dyDescent="0.25">
      <c r="A68" s="31" t="s">
        <v>128</v>
      </c>
      <c r="B68" s="32" t="s">
        <v>157</v>
      </c>
      <c r="C68" s="43" t="s">
        <v>197</v>
      </c>
      <c r="D68" s="30" t="s">
        <v>114</v>
      </c>
      <c r="E68" s="30">
        <v>2029</v>
      </c>
      <c r="F68" s="30">
        <v>2029</v>
      </c>
      <c r="G68" s="30"/>
      <c r="H68" s="19">
        <v>5.1025549799999999</v>
      </c>
      <c r="I68" s="9"/>
      <c r="J68" s="19">
        <v>0</v>
      </c>
      <c r="K68" s="19">
        <f t="shared" si="74"/>
        <v>46.546840498800002</v>
      </c>
      <c r="L68" s="19">
        <v>0</v>
      </c>
      <c r="M68" s="19">
        <v>5.455711148799999</v>
      </c>
      <c r="N68" s="19">
        <v>41.091129350000003</v>
      </c>
      <c r="O68" s="19">
        <v>0</v>
      </c>
      <c r="P68" s="19">
        <v>0</v>
      </c>
      <c r="Q68" s="19">
        <f t="shared" si="73"/>
        <v>46.546840498800002</v>
      </c>
      <c r="R68" s="19">
        <v>0</v>
      </c>
      <c r="S68" s="19">
        <v>46.546840498800002</v>
      </c>
      <c r="T68" s="19">
        <v>0</v>
      </c>
      <c r="U68" s="19">
        <v>46.546840498800002</v>
      </c>
      <c r="V68" s="19">
        <v>0</v>
      </c>
      <c r="W68" s="19">
        <v>46.546840498800002</v>
      </c>
      <c r="X68" s="19">
        <v>0</v>
      </c>
      <c r="Y68" s="19">
        <v>46.546840498800002</v>
      </c>
      <c r="Z68" s="19">
        <v>0</v>
      </c>
      <c r="AA68" s="19">
        <v>46.546840498800002</v>
      </c>
      <c r="AB68" s="19">
        <v>0</v>
      </c>
      <c r="AC68" s="19">
        <v>46.546840498800002</v>
      </c>
      <c r="AD68" s="19">
        <v>0</v>
      </c>
      <c r="AE68" s="19">
        <v>0</v>
      </c>
      <c r="AF68" s="19">
        <f>L68</f>
        <v>0</v>
      </c>
      <c r="AG68" s="19">
        <v>0</v>
      </c>
      <c r="AH68" s="19">
        <v>0</v>
      </c>
      <c r="AI68" s="19">
        <v>0</v>
      </c>
      <c r="AJ68" s="19">
        <f>[2]Лист1!$BA$70/1.2</f>
        <v>46.546840498800002</v>
      </c>
      <c r="AK68" s="19">
        <f t="shared" si="71"/>
        <v>46.546840498800002</v>
      </c>
      <c r="AL68" s="24" t="s">
        <v>132</v>
      </c>
      <c r="AM68" s="33"/>
    </row>
    <row r="69" spans="1:39" ht="75" customHeight="1" x14ac:dyDescent="0.25">
      <c r="A69" s="31" t="s">
        <v>129</v>
      </c>
      <c r="B69" s="32" t="s">
        <v>158</v>
      </c>
      <c r="C69" s="43" t="s">
        <v>198</v>
      </c>
      <c r="D69" s="30" t="s">
        <v>114</v>
      </c>
      <c r="E69" s="30">
        <v>2029</v>
      </c>
      <c r="F69" s="30">
        <v>2029</v>
      </c>
      <c r="G69" s="30"/>
      <c r="H69" s="19">
        <v>5.1025549799999999</v>
      </c>
      <c r="I69" s="9"/>
      <c r="J69" s="19">
        <v>0</v>
      </c>
      <c r="K69" s="19">
        <f>L69+M69+N69+O69</f>
        <v>46.546840498800002</v>
      </c>
      <c r="L69" s="19">
        <v>0</v>
      </c>
      <c r="M69" s="19">
        <v>5.455711148799999</v>
      </c>
      <c r="N69" s="19">
        <v>41.091129350000003</v>
      </c>
      <c r="O69" s="19">
        <v>0</v>
      </c>
      <c r="P69" s="19">
        <v>0</v>
      </c>
      <c r="Q69" s="19">
        <f t="shared" si="73"/>
        <v>46.546840498800002</v>
      </c>
      <c r="R69" s="19">
        <v>0</v>
      </c>
      <c r="S69" s="19">
        <v>46.546840498800002</v>
      </c>
      <c r="T69" s="19">
        <v>0</v>
      </c>
      <c r="U69" s="19">
        <v>46.546840498800002</v>
      </c>
      <c r="V69" s="19">
        <v>0</v>
      </c>
      <c r="W69" s="19">
        <v>46.546840498800002</v>
      </c>
      <c r="X69" s="19">
        <v>0</v>
      </c>
      <c r="Y69" s="19">
        <v>46.546840498800002</v>
      </c>
      <c r="Z69" s="19">
        <v>0</v>
      </c>
      <c r="AA69" s="19">
        <v>46.546840498800002</v>
      </c>
      <c r="AB69" s="19">
        <v>0</v>
      </c>
      <c r="AC69" s="19">
        <v>46.546840498800002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46.546840498800002</v>
      </c>
      <c r="AK69" s="19">
        <f t="shared" si="71"/>
        <v>46.546840498800002</v>
      </c>
      <c r="AL69" s="24" t="s">
        <v>132</v>
      </c>
      <c r="AM69" s="33"/>
    </row>
    <row r="70" spans="1:39" ht="75" customHeight="1" x14ac:dyDescent="0.25">
      <c r="A70" s="31" t="s">
        <v>212</v>
      </c>
      <c r="B70" s="32" t="s">
        <v>221</v>
      </c>
      <c r="C70" s="44" t="s">
        <v>230</v>
      </c>
      <c r="D70" s="30" t="s">
        <v>114</v>
      </c>
      <c r="E70" s="30">
        <v>2024</v>
      </c>
      <c r="F70" s="30">
        <v>2024</v>
      </c>
      <c r="G70" s="30"/>
      <c r="H70" s="19">
        <v>6.6362416666666668</v>
      </c>
      <c r="I70" s="9"/>
      <c r="J70" s="19">
        <f>[1]Лист1!$L$73/1.2</f>
        <v>0</v>
      </c>
      <c r="K70" s="19">
        <f t="shared" ref="K70:K78" si="75">L70+M70+N70+O70</f>
        <v>52.50567538</v>
      </c>
      <c r="L70" s="19">
        <v>0</v>
      </c>
      <c r="M70" s="19">
        <v>9.6636042799999995</v>
      </c>
      <c r="N70" s="19">
        <v>42.842071099999998</v>
      </c>
      <c r="O70" s="19">
        <v>0</v>
      </c>
      <c r="P70" s="19">
        <v>0</v>
      </c>
      <c r="Q70" s="19">
        <f>K70</f>
        <v>52.50567538</v>
      </c>
      <c r="R70" s="19">
        <v>0</v>
      </c>
      <c r="S70" s="19">
        <f>Q70</f>
        <v>52.50567538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f>[1]Лист1!$AB$73/1.2</f>
        <v>52.505675376599996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f t="shared" si="71"/>
        <v>52.505675376599996</v>
      </c>
      <c r="AL70" s="24" t="s">
        <v>132</v>
      </c>
      <c r="AM70" s="33"/>
    </row>
    <row r="71" spans="1:39" ht="75" customHeight="1" x14ac:dyDescent="0.25">
      <c r="A71" s="31" t="s">
        <v>213</v>
      </c>
      <c r="B71" s="32" t="s">
        <v>222</v>
      </c>
      <c r="C71" s="44" t="s">
        <v>231</v>
      </c>
      <c r="D71" s="30" t="s">
        <v>114</v>
      </c>
      <c r="E71" s="30">
        <v>2023</v>
      </c>
      <c r="F71" s="30">
        <v>2024</v>
      </c>
      <c r="G71" s="30"/>
      <c r="H71" s="19">
        <v>0.38244146666666667</v>
      </c>
      <c r="I71" s="9"/>
      <c r="J71" s="19">
        <v>0</v>
      </c>
      <c r="K71" s="19">
        <f t="shared" si="75"/>
        <v>4.1119726050000001</v>
      </c>
      <c r="L71" s="19">
        <v>0.3</v>
      </c>
      <c r="M71" s="19">
        <v>1.5678042649999999</v>
      </c>
      <c r="N71" s="19">
        <v>2.2441683400000003</v>
      </c>
      <c r="O71" s="19">
        <v>0</v>
      </c>
      <c r="P71" s="19">
        <v>0</v>
      </c>
      <c r="Q71" s="19">
        <f>K71</f>
        <v>4.1119726050000001</v>
      </c>
      <c r="R71" s="19">
        <v>0</v>
      </c>
      <c r="S71" s="19">
        <f>Q71-L71</f>
        <v>3.8119726050000002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f>0.36/1.2</f>
        <v>0.3</v>
      </c>
      <c r="AE71" s="19">
        <f>[1]Лист1!$AB$74/1.2</f>
        <v>3.8119726050000002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f t="shared" si="71"/>
        <v>3.8119726050000002</v>
      </c>
      <c r="AL71" s="24" t="s">
        <v>132</v>
      </c>
      <c r="AM71" s="33"/>
    </row>
    <row r="72" spans="1:39" ht="75" customHeight="1" x14ac:dyDescent="0.25">
      <c r="A72" s="31" t="s">
        <v>214</v>
      </c>
      <c r="B72" s="32" t="s">
        <v>223</v>
      </c>
      <c r="C72" s="44" t="s">
        <v>232</v>
      </c>
      <c r="D72" s="30" t="s">
        <v>114</v>
      </c>
      <c r="E72" s="30">
        <v>2022</v>
      </c>
      <c r="F72" s="30">
        <v>2024</v>
      </c>
      <c r="G72" s="30"/>
      <c r="H72" s="19">
        <v>4.2408890833333333</v>
      </c>
      <c r="I72" s="9"/>
      <c r="J72" s="19">
        <v>1.1000000000000001</v>
      </c>
      <c r="K72" s="19">
        <f t="shared" si="75"/>
        <v>34.168982720000002</v>
      </c>
      <c r="L72" s="19">
        <v>1.1000000000000001</v>
      </c>
      <c r="M72" s="19">
        <v>6.4363645600000003</v>
      </c>
      <c r="N72" s="19">
        <v>26.632618160000003</v>
      </c>
      <c r="O72" s="19">
        <v>0</v>
      </c>
      <c r="P72" s="19">
        <v>0</v>
      </c>
      <c r="Q72" s="19">
        <f>K72-J72</f>
        <v>33.068982720000001</v>
      </c>
      <c r="R72" s="19">
        <v>0</v>
      </c>
      <c r="S72" s="19">
        <f t="shared" ref="S72:S78" si="76">Q72</f>
        <v>33.068982720000001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f>[1]Лист1!$AB$75/1.2</f>
        <v>33.068982720000001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f t="shared" si="71"/>
        <v>33.068982720000001</v>
      </c>
      <c r="AL72" s="24" t="s">
        <v>132</v>
      </c>
      <c r="AM72" s="33"/>
    </row>
    <row r="73" spans="1:39" ht="75" customHeight="1" x14ac:dyDescent="0.25">
      <c r="A73" s="31" t="s">
        <v>215</v>
      </c>
      <c r="B73" s="32" t="s">
        <v>224</v>
      </c>
      <c r="C73" s="44" t="s">
        <v>233</v>
      </c>
      <c r="D73" s="30" t="s">
        <v>114</v>
      </c>
      <c r="E73" s="30">
        <v>2024</v>
      </c>
      <c r="F73" s="30">
        <v>2024</v>
      </c>
      <c r="G73" s="30"/>
      <c r="H73" s="19">
        <v>9.2034833333333343E-2</v>
      </c>
      <c r="I73" s="9"/>
      <c r="J73" s="19">
        <v>0</v>
      </c>
      <c r="K73" s="19">
        <f t="shared" si="75"/>
        <v>0.73799601000000004</v>
      </c>
      <c r="L73" s="19">
        <v>0</v>
      </c>
      <c r="M73" s="19">
        <v>0.18490565</v>
      </c>
      <c r="N73" s="19">
        <v>0.55309036</v>
      </c>
      <c r="O73" s="19">
        <v>0</v>
      </c>
      <c r="P73" s="19">
        <v>0</v>
      </c>
      <c r="Q73" s="19">
        <f t="shared" ref="Q73:Q78" si="77">K73</f>
        <v>0.73799601000000004</v>
      </c>
      <c r="R73" s="19">
        <v>0</v>
      </c>
      <c r="S73" s="19">
        <f t="shared" si="76"/>
        <v>0.73799601000000004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f>[1]Лист1!$AB$76/1.2</f>
        <v>0.73799600999999992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f t="shared" si="71"/>
        <v>0.73799600999999992</v>
      </c>
      <c r="AL73" s="24" t="s">
        <v>132</v>
      </c>
      <c r="AM73" s="33"/>
    </row>
    <row r="74" spans="1:39" ht="75" customHeight="1" x14ac:dyDescent="0.25">
      <c r="A74" s="31" t="s">
        <v>216</v>
      </c>
      <c r="B74" s="32" t="s">
        <v>225</v>
      </c>
      <c r="C74" s="44" t="s">
        <v>234</v>
      </c>
      <c r="D74" s="30" t="s">
        <v>114</v>
      </c>
      <c r="E74" s="30">
        <v>2024</v>
      </c>
      <c r="F74" s="30">
        <v>2024</v>
      </c>
      <c r="G74" s="30"/>
      <c r="H74" s="19">
        <v>0.1590279</v>
      </c>
      <c r="I74" s="9"/>
      <c r="J74" s="19">
        <v>0</v>
      </c>
      <c r="K74" s="19">
        <f t="shared" si="75"/>
        <v>1.20780372</v>
      </c>
      <c r="L74" s="19">
        <v>0</v>
      </c>
      <c r="M74" s="19">
        <v>0.29934172999999997</v>
      </c>
      <c r="N74" s="19">
        <v>0.90846199000000005</v>
      </c>
      <c r="O74" s="19">
        <v>0</v>
      </c>
      <c r="P74" s="19">
        <v>0</v>
      </c>
      <c r="Q74" s="19">
        <f t="shared" si="77"/>
        <v>1.20780372</v>
      </c>
      <c r="R74" s="19">
        <v>0</v>
      </c>
      <c r="S74" s="19">
        <f t="shared" si="76"/>
        <v>1.20780372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f>[1]Лист1!$AB$77/1.2</f>
        <v>1.20780372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f t="shared" si="71"/>
        <v>1.20780372</v>
      </c>
      <c r="AL74" s="24" t="s">
        <v>132</v>
      </c>
      <c r="AM74" s="33"/>
    </row>
    <row r="75" spans="1:39" ht="75" customHeight="1" x14ac:dyDescent="0.25">
      <c r="A75" s="31" t="s">
        <v>217</v>
      </c>
      <c r="B75" s="32" t="s">
        <v>226</v>
      </c>
      <c r="C75" s="44" t="s">
        <v>235</v>
      </c>
      <c r="D75" s="30" t="s">
        <v>114</v>
      </c>
      <c r="E75" s="30">
        <v>2024</v>
      </c>
      <c r="F75" s="30">
        <v>2024</v>
      </c>
      <c r="G75" s="30"/>
      <c r="H75" s="19">
        <v>0.1590279</v>
      </c>
      <c r="I75" s="9"/>
      <c r="J75" s="19">
        <v>0</v>
      </c>
      <c r="K75" s="19">
        <f t="shared" si="75"/>
        <v>1.20780372</v>
      </c>
      <c r="L75" s="19">
        <v>0</v>
      </c>
      <c r="M75" s="19">
        <v>0.29934172999999997</v>
      </c>
      <c r="N75" s="19">
        <v>0.90846199000000005</v>
      </c>
      <c r="O75" s="19">
        <v>0</v>
      </c>
      <c r="P75" s="19">
        <v>0</v>
      </c>
      <c r="Q75" s="19">
        <f t="shared" si="77"/>
        <v>1.20780372</v>
      </c>
      <c r="R75" s="19">
        <v>0</v>
      </c>
      <c r="S75" s="19">
        <f t="shared" si="76"/>
        <v>1.20780372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f>[1]Лист1!$AB$78/1.2</f>
        <v>1.20780372</v>
      </c>
      <c r="AF75" s="19">
        <v>0</v>
      </c>
      <c r="AG75" s="19">
        <v>0</v>
      </c>
      <c r="AH75" s="19">
        <v>0</v>
      </c>
      <c r="AI75" s="19">
        <v>0</v>
      </c>
      <c r="AJ75" s="19">
        <v>0</v>
      </c>
      <c r="AK75" s="19">
        <f t="shared" si="71"/>
        <v>1.20780372</v>
      </c>
      <c r="AL75" s="24" t="s">
        <v>132</v>
      </c>
      <c r="AM75" s="33"/>
    </row>
    <row r="76" spans="1:39" ht="75" customHeight="1" x14ac:dyDescent="0.25">
      <c r="A76" s="31" t="s">
        <v>218</v>
      </c>
      <c r="B76" s="32" t="s">
        <v>227</v>
      </c>
      <c r="C76" s="44" t="s">
        <v>236</v>
      </c>
      <c r="D76" s="30" t="s">
        <v>114</v>
      </c>
      <c r="E76" s="30">
        <v>2024</v>
      </c>
      <c r="F76" s="30">
        <v>2024</v>
      </c>
      <c r="G76" s="30"/>
      <c r="H76" s="19">
        <v>0.3013837416666667</v>
      </c>
      <c r="I76" s="9"/>
      <c r="J76" s="19">
        <v>0</v>
      </c>
      <c r="K76" s="19">
        <f t="shared" si="75"/>
        <v>2.2199381849999997</v>
      </c>
      <c r="L76" s="19">
        <v>0</v>
      </c>
      <c r="M76" s="19">
        <v>0.328992375</v>
      </c>
      <c r="N76" s="19">
        <v>1.8909458099999998</v>
      </c>
      <c r="O76" s="19">
        <v>0</v>
      </c>
      <c r="P76" s="19">
        <v>0</v>
      </c>
      <c r="Q76" s="19">
        <f t="shared" si="77"/>
        <v>2.2199381849999997</v>
      </c>
      <c r="R76" s="19">
        <v>0</v>
      </c>
      <c r="S76" s="19">
        <f t="shared" si="76"/>
        <v>2.2199381849999997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f>[1]Лист1!$AB$79/1.2</f>
        <v>2.2199381850000002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f t="shared" si="71"/>
        <v>2.2199381850000002</v>
      </c>
      <c r="AL76" s="24" t="s">
        <v>132</v>
      </c>
      <c r="AM76" s="33"/>
    </row>
    <row r="77" spans="1:39" ht="75" customHeight="1" x14ac:dyDescent="0.25">
      <c r="A77" s="31" t="s">
        <v>219</v>
      </c>
      <c r="B77" s="32" t="s">
        <v>228</v>
      </c>
      <c r="C77" s="44" t="s">
        <v>237</v>
      </c>
      <c r="D77" s="30" t="s">
        <v>114</v>
      </c>
      <c r="E77" s="30">
        <v>2024</v>
      </c>
      <c r="F77" s="30">
        <v>2024</v>
      </c>
      <c r="G77" s="30"/>
      <c r="H77" s="19">
        <v>0.22181930833333335</v>
      </c>
      <c r="I77" s="9"/>
      <c r="J77" s="19">
        <v>0</v>
      </c>
      <c r="K77" s="19">
        <f t="shared" si="75"/>
        <v>1.70989371</v>
      </c>
      <c r="L77" s="19">
        <v>0</v>
      </c>
      <c r="M77" s="19">
        <v>0.34076309999999999</v>
      </c>
      <c r="N77" s="19">
        <v>1.36913061</v>
      </c>
      <c r="O77" s="19">
        <v>0</v>
      </c>
      <c r="P77" s="19">
        <v>0</v>
      </c>
      <c r="Q77" s="19">
        <f t="shared" si="77"/>
        <v>1.70989371</v>
      </c>
      <c r="R77" s="19">
        <v>0</v>
      </c>
      <c r="S77" s="19">
        <f t="shared" si="76"/>
        <v>1.70989371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f>[1]Лист1!$AB$80/1.2</f>
        <v>1.70989371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f t="shared" si="71"/>
        <v>1.70989371</v>
      </c>
      <c r="AL77" s="24" t="s">
        <v>132</v>
      </c>
      <c r="AM77" s="33"/>
    </row>
    <row r="78" spans="1:39" ht="75" customHeight="1" x14ac:dyDescent="0.25">
      <c r="A78" s="31" t="s">
        <v>220</v>
      </c>
      <c r="B78" s="32" t="s">
        <v>229</v>
      </c>
      <c r="C78" s="44" t="s">
        <v>238</v>
      </c>
      <c r="D78" s="30" t="s">
        <v>114</v>
      </c>
      <c r="E78" s="30">
        <v>2024</v>
      </c>
      <c r="F78" s="30">
        <v>2024</v>
      </c>
      <c r="G78" s="30"/>
      <c r="H78" s="19">
        <v>0.28509748333333335</v>
      </c>
      <c r="I78" s="9"/>
      <c r="J78" s="19">
        <v>0</v>
      </c>
      <c r="K78" s="19">
        <f t="shared" si="75"/>
        <v>2.1749994450000001</v>
      </c>
      <c r="L78" s="19">
        <v>0</v>
      </c>
      <c r="M78" s="19">
        <v>0.41222479499999998</v>
      </c>
      <c r="N78" s="19">
        <v>1.7627746500000001</v>
      </c>
      <c r="O78" s="19">
        <v>0</v>
      </c>
      <c r="P78" s="19">
        <v>0</v>
      </c>
      <c r="Q78" s="19">
        <f t="shared" si="77"/>
        <v>2.1749994450000001</v>
      </c>
      <c r="R78" s="19">
        <v>0</v>
      </c>
      <c r="S78" s="19">
        <f t="shared" si="76"/>
        <v>2.1749994450000001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f>[1]Лист1!$AB$81/1.2</f>
        <v>2.1749994450000005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f t="shared" si="71"/>
        <v>2.1749994450000005</v>
      </c>
      <c r="AL78" s="24" t="s">
        <v>132</v>
      </c>
      <c r="AM78" s="33"/>
    </row>
    <row r="79" spans="1:39" ht="75" customHeight="1" x14ac:dyDescent="0.25">
      <c r="A79" s="28" t="s">
        <v>61</v>
      </c>
      <c r="B79" s="29" t="s">
        <v>62</v>
      </c>
      <c r="C79" s="42" t="s">
        <v>107</v>
      </c>
      <c r="D79" s="30" t="s">
        <v>105</v>
      </c>
      <c r="E79" s="11" t="str">
        <f>[3]Лист1!E56</f>
        <v>нд</v>
      </c>
      <c r="F79" s="11" t="str">
        <f>[3]Лист1!F56</f>
        <v>нд</v>
      </c>
      <c r="G79" s="11" t="str">
        <f>[3]Лист1!G56</f>
        <v>нд</v>
      </c>
      <c r="H79" s="19">
        <v>0</v>
      </c>
      <c r="I79" s="19"/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34" t="s">
        <v>105</v>
      </c>
    </row>
    <row r="80" spans="1:39" ht="75" customHeight="1" x14ac:dyDescent="0.25">
      <c r="A80" s="28" t="s">
        <v>63</v>
      </c>
      <c r="B80" s="29" t="s">
        <v>64</v>
      </c>
      <c r="C80" s="42" t="s">
        <v>105</v>
      </c>
      <c r="D80" s="30" t="s">
        <v>105</v>
      </c>
      <c r="E80" s="30" t="s">
        <v>105</v>
      </c>
      <c r="F80" s="30" t="s">
        <v>105</v>
      </c>
      <c r="G80" s="30" t="s">
        <v>105</v>
      </c>
      <c r="H80" s="19">
        <f>H81+H84</f>
        <v>4.3946065349999994</v>
      </c>
      <c r="I80" s="19"/>
      <c r="J80" s="19">
        <f t="shared" ref="J80:AJ80" si="78">J81+J84</f>
        <v>0</v>
      </c>
      <c r="K80" s="19">
        <f t="shared" si="78"/>
        <v>49.093636758149998</v>
      </c>
      <c r="L80" s="19">
        <f t="shared" si="78"/>
        <v>5.6236366499999999</v>
      </c>
      <c r="M80" s="19">
        <f t="shared" si="78"/>
        <v>14.23505488815</v>
      </c>
      <c r="N80" s="19">
        <f t="shared" si="78"/>
        <v>29.23494522</v>
      </c>
      <c r="O80" s="19">
        <f t="shared" si="78"/>
        <v>0</v>
      </c>
      <c r="P80" s="19">
        <f t="shared" si="78"/>
        <v>0</v>
      </c>
      <c r="Q80" s="19">
        <f t="shared" si="78"/>
        <v>49.093636758149998</v>
      </c>
      <c r="R80" s="19">
        <f t="shared" si="78"/>
        <v>0</v>
      </c>
      <c r="S80" s="19">
        <f t="shared" si="78"/>
        <v>49.093636758149998</v>
      </c>
      <c r="T80" s="19">
        <f t="shared" si="78"/>
        <v>0</v>
      </c>
      <c r="U80" s="19">
        <f t="shared" si="78"/>
        <v>47.68392455315</v>
      </c>
      <c r="V80" s="19">
        <f t="shared" si="78"/>
        <v>0</v>
      </c>
      <c r="W80" s="19">
        <f t="shared" si="78"/>
        <v>33.242700229949996</v>
      </c>
      <c r="X80" s="19">
        <f t="shared" si="78"/>
        <v>0</v>
      </c>
      <c r="Y80" s="19">
        <f t="shared" si="78"/>
        <v>25.847120670449996</v>
      </c>
      <c r="Z80" s="19">
        <f t="shared" si="78"/>
        <v>0</v>
      </c>
      <c r="AA80" s="19">
        <f t="shared" si="78"/>
        <v>25.847120670449996</v>
      </c>
      <c r="AB80" s="19">
        <f t="shared" si="78"/>
        <v>0</v>
      </c>
      <c r="AC80" s="19">
        <f t="shared" si="78"/>
        <v>22.203755730450002</v>
      </c>
      <c r="AD80" s="19">
        <f t="shared" si="78"/>
        <v>0</v>
      </c>
      <c r="AE80" s="19">
        <f t="shared" si="78"/>
        <v>1.4097122049999999</v>
      </c>
      <c r="AF80" s="19">
        <f t="shared" si="78"/>
        <v>14.4412243232</v>
      </c>
      <c r="AG80" s="19">
        <f t="shared" si="78"/>
        <v>7.3955795595000007</v>
      </c>
      <c r="AH80" s="19">
        <f t="shared" si="78"/>
        <v>0</v>
      </c>
      <c r="AI80" s="19">
        <f t="shared" si="78"/>
        <v>3.6433649400000001</v>
      </c>
      <c r="AJ80" s="19">
        <f t="shared" si="78"/>
        <v>22.203755730450002</v>
      </c>
      <c r="AK80" s="19">
        <f>AK81+AK84</f>
        <v>49.093636758150005</v>
      </c>
      <c r="AL80" s="30" t="s">
        <v>105</v>
      </c>
    </row>
    <row r="81" spans="1:38" ht="75" customHeight="1" x14ac:dyDescent="0.25">
      <c r="A81" s="28" t="s">
        <v>65</v>
      </c>
      <c r="B81" s="29" t="s">
        <v>66</v>
      </c>
      <c r="C81" s="42" t="s">
        <v>105</v>
      </c>
      <c r="D81" s="30" t="s">
        <v>105</v>
      </c>
      <c r="E81" s="30" t="s">
        <v>105</v>
      </c>
      <c r="F81" s="30" t="s">
        <v>105</v>
      </c>
      <c r="G81" s="30" t="s">
        <v>105</v>
      </c>
      <c r="H81" s="19">
        <f>SUM(H82:H83)</f>
        <v>2.9174969199999996</v>
      </c>
      <c r="I81" s="19"/>
      <c r="J81" s="19">
        <f t="shared" ref="J81:AJ81" si="79">SUM(J82:J83)</f>
        <v>0</v>
      </c>
      <c r="K81" s="19">
        <f t="shared" si="79"/>
        <v>36.297249917549998</v>
      </c>
      <c r="L81" s="19">
        <f t="shared" si="79"/>
        <v>4.04169687</v>
      </c>
      <c r="M81" s="19">
        <f t="shared" si="79"/>
        <v>11.699254927549998</v>
      </c>
      <c r="N81" s="19">
        <f t="shared" si="79"/>
        <v>20.556298120000001</v>
      </c>
      <c r="O81" s="19">
        <f t="shared" si="79"/>
        <v>0</v>
      </c>
      <c r="P81" s="19">
        <f t="shared" si="79"/>
        <v>0</v>
      </c>
      <c r="Q81" s="19">
        <f t="shared" si="79"/>
        <v>36.297249917549998</v>
      </c>
      <c r="R81" s="19">
        <f t="shared" si="79"/>
        <v>0</v>
      </c>
      <c r="S81" s="19">
        <f t="shared" si="79"/>
        <v>36.297249917549998</v>
      </c>
      <c r="T81" s="19">
        <f t="shared" si="79"/>
        <v>0</v>
      </c>
      <c r="U81" s="19">
        <f t="shared" si="79"/>
        <v>36.297249917549998</v>
      </c>
      <c r="V81" s="19">
        <f t="shared" si="79"/>
        <v>0</v>
      </c>
      <c r="W81" s="19">
        <f t="shared" si="79"/>
        <v>25.847120670449996</v>
      </c>
      <c r="X81" s="19">
        <f t="shared" si="79"/>
        <v>0</v>
      </c>
      <c r="Y81" s="19">
        <f t="shared" si="79"/>
        <v>25.847120670449996</v>
      </c>
      <c r="Z81" s="19">
        <f t="shared" si="79"/>
        <v>0</v>
      </c>
      <c r="AA81" s="19">
        <f t="shared" si="79"/>
        <v>25.847120670449996</v>
      </c>
      <c r="AB81" s="19">
        <f t="shared" si="79"/>
        <v>0</v>
      </c>
      <c r="AC81" s="19">
        <f t="shared" si="79"/>
        <v>22.203755730450002</v>
      </c>
      <c r="AD81" s="19">
        <f t="shared" si="79"/>
        <v>0</v>
      </c>
      <c r="AE81" s="19">
        <f>SUM(AE82:AE83)</f>
        <v>0</v>
      </c>
      <c r="AF81" s="19">
        <f t="shared" si="79"/>
        <v>10.4501292471</v>
      </c>
      <c r="AG81" s="19">
        <f t="shared" si="79"/>
        <v>0</v>
      </c>
      <c r="AH81" s="19">
        <f t="shared" si="79"/>
        <v>0</v>
      </c>
      <c r="AI81" s="19">
        <f t="shared" si="79"/>
        <v>3.6433649400000001</v>
      </c>
      <c r="AJ81" s="19">
        <f t="shared" si="79"/>
        <v>22.203755730450002</v>
      </c>
      <c r="AK81" s="19">
        <f>SUM(AK82:AK83)</f>
        <v>36.297249917550005</v>
      </c>
      <c r="AL81" s="30" t="s">
        <v>105</v>
      </c>
    </row>
    <row r="82" spans="1:38" ht="75" customHeight="1" x14ac:dyDescent="0.25">
      <c r="A82" s="31" t="s">
        <v>130</v>
      </c>
      <c r="B82" s="32" t="s">
        <v>184</v>
      </c>
      <c r="C82" s="44" t="s">
        <v>199</v>
      </c>
      <c r="D82" s="30" t="s">
        <v>114</v>
      </c>
      <c r="E82" s="30">
        <v>2025</v>
      </c>
      <c r="F82" s="30">
        <v>2025</v>
      </c>
      <c r="G82" s="30"/>
      <c r="H82" s="19">
        <v>0.92795579999999989</v>
      </c>
      <c r="I82" s="9"/>
      <c r="J82" s="19">
        <v>0</v>
      </c>
      <c r="K82" s="19">
        <f>L82+M82+N82+O82</f>
        <v>10.4501292471</v>
      </c>
      <c r="L82" s="19">
        <v>0.39833193</v>
      </c>
      <c r="M82" s="19">
        <v>3.8169646270999995</v>
      </c>
      <c r="N82" s="19">
        <v>6.2348326900000002</v>
      </c>
      <c r="O82" s="19">
        <v>0</v>
      </c>
      <c r="P82" s="19">
        <v>0</v>
      </c>
      <c r="Q82" s="19">
        <f>K82</f>
        <v>10.4501292471</v>
      </c>
      <c r="R82" s="19">
        <v>0</v>
      </c>
      <c r="S82" s="19">
        <f>K82</f>
        <v>10.4501292471</v>
      </c>
      <c r="T82" s="19">
        <v>0</v>
      </c>
      <c r="U82" s="19">
        <f>S82</f>
        <v>10.4501292471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f>K82</f>
        <v>10.4501292471</v>
      </c>
      <c r="AG82" s="19">
        <v>0</v>
      </c>
      <c r="AH82" s="19">
        <v>0</v>
      </c>
      <c r="AI82" s="19">
        <v>0</v>
      </c>
      <c r="AJ82" s="19">
        <v>0</v>
      </c>
      <c r="AK82" s="19">
        <f>AF82+AG82+AH82+AI82+AJ82+AE82</f>
        <v>10.4501292471</v>
      </c>
      <c r="AL82" s="32" t="s">
        <v>132</v>
      </c>
    </row>
    <row r="83" spans="1:38" ht="75" customHeight="1" x14ac:dyDescent="0.25">
      <c r="A83" s="31" t="s">
        <v>131</v>
      </c>
      <c r="B83" s="32" t="s">
        <v>159</v>
      </c>
      <c r="C83" s="44" t="s">
        <v>200</v>
      </c>
      <c r="D83" s="30" t="s">
        <v>114</v>
      </c>
      <c r="E83" s="30">
        <v>2028</v>
      </c>
      <c r="F83" s="30">
        <v>2029</v>
      </c>
      <c r="G83" s="30"/>
      <c r="H83" s="19">
        <v>1.9895411199999999</v>
      </c>
      <c r="I83" s="9"/>
      <c r="J83" s="19">
        <v>0</v>
      </c>
      <c r="K83" s="19">
        <f>L83+M83+N83+O83</f>
        <v>25.847120670449996</v>
      </c>
      <c r="L83" s="19">
        <v>3.6433649400000001</v>
      </c>
      <c r="M83" s="19">
        <v>7.8822903004499985</v>
      </c>
      <c r="N83" s="19">
        <v>14.32146543</v>
      </c>
      <c r="O83" s="19">
        <v>0</v>
      </c>
      <c r="P83" s="19">
        <v>0</v>
      </c>
      <c r="Q83" s="19">
        <f>K83</f>
        <v>25.847120670449996</v>
      </c>
      <c r="R83" s="19">
        <v>0</v>
      </c>
      <c r="S83" s="19">
        <f>K83</f>
        <v>25.847120670449996</v>
      </c>
      <c r="T83" s="19">
        <v>0</v>
      </c>
      <c r="U83" s="19">
        <f>S83</f>
        <v>25.847120670449996</v>
      </c>
      <c r="V83" s="19">
        <v>0</v>
      </c>
      <c r="W83" s="19">
        <f>U83</f>
        <v>25.847120670449996</v>
      </c>
      <c r="X83" s="19">
        <v>0</v>
      </c>
      <c r="Y83" s="19">
        <f>W83</f>
        <v>25.847120670449996</v>
      </c>
      <c r="Z83" s="19">
        <v>0</v>
      </c>
      <c r="AA83" s="19">
        <f>Y83</f>
        <v>25.847120670449996</v>
      </c>
      <c r="AB83" s="19">
        <v>0</v>
      </c>
      <c r="AC83" s="19">
        <f>[2]Лист1!$AA$76/1.2</f>
        <v>22.203755730450002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f>[2]Лист1!$AV$76/1.2</f>
        <v>3.6433649400000001</v>
      </c>
      <c r="AJ83" s="19">
        <f>[2]Лист1!$BA$76/1.2</f>
        <v>22.203755730450002</v>
      </c>
      <c r="AK83" s="19">
        <f>AF83+AG83+AH83+AI83+AJ83+AE83</f>
        <v>25.847120670450003</v>
      </c>
      <c r="AL83" s="32" t="s">
        <v>132</v>
      </c>
    </row>
    <row r="84" spans="1:38" ht="75" customHeight="1" x14ac:dyDescent="0.25">
      <c r="A84" s="28" t="s">
        <v>67</v>
      </c>
      <c r="B84" s="29" t="s">
        <v>68</v>
      </c>
      <c r="C84" s="42" t="s">
        <v>105</v>
      </c>
      <c r="D84" s="30" t="s">
        <v>105</v>
      </c>
      <c r="E84" s="30" t="s">
        <v>105</v>
      </c>
      <c r="F84" s="30" t="s">
        <v>105</v>
      </c>
      <c r="G84" s="30" t="s">
        <v>105</v>
      </c>
      <c r="H84" s="19">
        <f>SUM(H85:H88)</f>
        <v>1.4771096149999998</v>
      </c>
      <c r="I84" s="19"/>
      <c r="J84" s="19">
        <f t="shared" ref="J84" si="80">SUM(J85:J88)</f>
        <v>0</v>
      </c>
      <c r="K84" s="19">
        <f>SUM(K85:K88)</f>
        <v>12.7963868406</v>
      </c>
      <c r="L84" s="19">
        <f t="shared" ref="L84:O84" si="81">SUM(L85:L88)</f>
        <v>1.5819397800000001</v>
      </c>
      <c r="M84" s="19">
        <f t="shared" si="81"/>
        <v>2.5357999606000012</v>
      </c>
      <c r="N84" s="19">
        <f t="shared" si="81"/>
        <v>8.6786470999999992</v>
      </c>
      <c r="O84" s="19">
        <f t="shared" si="81"/>
        <v>0</v>
      </c>
      <c r="P84" s="19">
        <f t="shared" ref="P84" si="82">SUM(P85:P88)</f>
        <v>0</v>
      </c>
      <c r="Q84" s="19">
        <f>SUM(Q85:Q88)</f>
        <v>12.7963868406</v>
      </c>
      <c r="R84" s="19">
        <f t="shared" ref="R84:S84" si="83">SUM(R85:R88)</f>
        <v>0</v>
      </c>
      <c r="S84" s="19">
        <f t="shared" si="83"/>
        <v>12.7963868406</v>
      </c>
      <c r="T84" s="19">
        <f t="shared" ref="T84:U84" si="84">SUM(T85:T87)</f>
        <v>0</v>
      </c>
      <c r="U84" s="19">
        <f t="shared" si="84"/>
        <v>11.3866746356</v>
      </c>
      <c r="V84" s="19">
        <f t="shared" ref="V84" si="85">SUM(V85:V87)</f>
        <v>0</v>
      </c>
      <c r="W84" s="19">
        <f t="shared" ref="W84" si="86">SUM(W85:W87)</f>
        <v>7.3955795595000007</v>
      </c>
      <c r="X84" s="19">
        <f t="shared" ref="X84" si="87">SUM(X85:X87)</f>
        <v>0</v>
      </c>
      <c r="Y84" s="19">
        <f t="shared" ref="Y84:Z84" si="88">SUM(Y85:Y87)</f>
        <v>0</v>
      </c>
      <c r="Z84" s="19">
        <f t="shared" si="88"/>
        <v>0</v>
      </c>
      <c r="AA84" s="19">
        <f t="shared" ref="AA84" si="89">SUM(AA85:AA87)</f>
        <v>0</v>
      </c>
      <c r="AB84" s="19">
        <f t="shared" ref="AB84" si="90">SUM(AB85:AB87)</f>
        <v>0</v>
      </c>
      <c r="AC84" s="19">
        <f t="shared" ref="AC84" si="91">SUM(AC85:AC87)</f>
        <v>0</v>
      </c>
      <c r="AD84" s="19">
        <f>SUM(AD85:AD88)</f>
        <v>0</v>
      </c>
      <c r="AE84" s="19">
        <f t="shared" ref="AE84:AJ84" si="92">SUM(AE85:AE88)</f>
        <v>1.4097122049999999</v>
      </c>
      <c r="AF84" s="19">
        <f t="shared" si="92"/>
        <v>3.9910950761000006</v>
      </c>
      <c r="AG84" s="19">
        <f t="shared" si="92"/>
        <v>7.3955795595000007</v>
      </c>
      <c r="AH84" s="19">
        <f t="shared" si="92"/>
        <v>0</v>
      </c>
      <c r="AI84" s="19">
        <f t="shared" si="92"/>
        <v>0</v>
      </c>
      <c r="AJ84" s="19">
        <f t="shared" si="92"/>
        <v>0</v>
      </c>
      <c r="AK84" s="19">
        <f>SUM(AK85:AK88)</f>
        <v>12.796386840600002</v>
      </c>
      <c r="AL84" s="30" t="s">
        <v>105</v>
      </c>
    </row>
    <row r="85" spans="1:38" ht="75" customHeight="1" x14ac:dyDescent="0.25">
      <c r="A85" s="31" t="s">
        <v>161</v>
      </c>
      <c r="B85" s="32" t="s">
        <v>160</v>
      </c>
      <c r="C85" s="44" t="s">
        <v>201</v>
      </c>
      <c r="D85" s="30" t="s">
        <v>114</v>
      </c>
      <c r="E85" s="30">
        <v>2025</v>
      </c>
      <c r="F85" s="30">
        <v>2025</v>
      </c>
      <c r="G85" s="30"/>
      <c r="H85" s="19">
        <v>0.26280793000000002</v>
      </c>
      <c r="I85" s="9"/>
      <c r="J85" s="19">
        <v>0</v>
      </c>
      <c r="K85" s="19">
        <f>L85+M85+N85+O85</f>
        <v>1.9955475380500001</v>
      </c>
      <c r="L85" s="19">
        <v>0.10524499</v>
      </c>
      <c r="M85" s="19">
        <v>0.25361988805000013</v>
      </c>
      <c r="N85" s="19">
        <v>1.63668266</v>
      </c>
      <c r="O85" s="19">
        <v>0</v>
      </c>
      <c r="P85" s="19">
        <v>0</v>
      </c>
      <c r="Q85" s="19">
        <f>K85</f>
        <v>1.9955475380500001</v>
      </c>
      <c r="R85" s="19">
        <v>0</v>
      </c>
      <c r="S85" s="19">
        <f>K85</f>
        <v>1.9955475380500001</v>
      </c>
      <c r="T85" s="19">
        <v>0</v>
      </c>
      <c r="U85" s="19">
        <f>S85</f>
        <v>1.9955475380500001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f>[2]Лист1!$AB$78/1.2</f>
        <v>1.9955475380500003</v>
      </c>
      <c r="AG85" s="19">
        <v>0</v>
      </c>
      <c r="AH85" s="19">
        <v>0</v>
      </c>
      <c r="AI85" s="19">
        <v>0</v>
      </c>
      <c r="AJ85" s="19">
        <v>0</v>
      </c>
      <c r="AK85" s="19">
        <f>AF85+AG85+AH85+AI85+AJ85+AE85</f>
        <v>1.9955475380500003</v>
      </c>
      <c r="AL85" s="32" t="s">
        <v>132</v>
      </c>
    </row>
    <row r="86" spans="1:38" ht="75" customHeight="1" x14ac:dyDescent="0.25">
      <c r="A86" s="31" t="s">
        <v>163</v>
      </c>
      <c r="B86" s="32" t="s">
        <v>162</v>
      </c>
      <c r="C86" s="44" t="s">
        <v>202</v>
      </c>
      <c r="D86" s="30" t="s">
        <v>114</v>
      </c>
      <c r="E86" s="30">
        <v>2025</v>
      </c>
      <c r="F86" s="30">
        <v>2025</v>
      </c>
      <c r="G86" s="30"/>
      <c r="H86" s="19">
        <v>0.26280793000000002</v>
      </c>
      <c r="I86" s="9"/>
      <c r="J86" s="19">
        <v>0</v>
      </c>
      <c r="K86" s="19">
        <f>L86+M86+N86+O86</f>
        <v>1.9955475380500001</v>
      </c>
      <c r="L86" s="19">
        <v>0.10524499</v>
      </c>
      <c r="M86" s="19">
        <v>0.25361988805000013</v>
      </c>
      <c r="N86" s="19">
        <v>1.63668266</v>
      </c>
      <c r="O86" s="19">
        <v>0</v>
      </c>
      <c r="P86" s="19">
        <v>0</v>
      </c>
      <c r="Q86" s="19">
        <f t="shared" ref="Q86:Q88" si="93">K86</f>
        <v>1.9955475380500001</v>
      </c>
      <c r="R86" s="19">
        <v>0</v>
      </c>
      <c r="S86" s="19">
        <f>K86</f>
        <v>1.9955475380500001</v>
      </c>
      <c r="T86" s="19">
        <v>0</v>
      </c>
      <c r="U86" s="19">
        <f>S86</f>
        <v>1.9955475380500001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f>[2]Лист1!$AB$78/1.2</f>
        <v>1.9955475380500003</v>
      </c>
      <c r="AG86" s="19">
        <v>0</v>
      </c>
      <c r="AH86" s="19">
        <v>0</v>
      </c>
      <c r="AI86" s="19">
        <v>0</v>
      </c>
      <c r="AJ86" s="19">
        <v>0</v>
      </c>
      <c r="AK86" s="19">
        <f t="shared" ref="AK86:AK88" si="94">AF86+AG86+AH86+AI86+AJ86+AE86</f>
        <v>1.9955475380500003</v>
      </c>
      <c r="AL86" s="32" t="s">
        <v>132</v>
      </c>
    </row>
    <row r="87" spans="1:38" ht="75" customHeight="1" x14ac:dyDescent="0.25">
      <c r="A87" s="31" t="s">
        <v>164</v>
      </c>
      <c r="B87" s="32" t="s">
        <v>185</v>
      </c>
      <c r="C87" s="44" t="s">
        <v>203</v>
      </c>
      <c r="D87" s="30" t="s">
        <v>114</v>
      </c>
      <c r="E87" s="30">
        <v>2026</v>
      </c>
      <c r="F87" s="30">
        <v>2026</v>
      </c>
      <c r="G87" s="30"/>
      <c r="H87" s="19">
        <v>0.81426947999999999</v>
      </c>
      <c r="I87" s="9"/>
      <c r="J87" s="19">
        <v>0</v>
      </c>
      <c r="K87" s="19">
        <f>L87+M87+N87+O87</f>
        <v>7.3955795595000007</v>
      </c>
      <c r="L87" s="19">
        <v>1.1485278000000001</v>
      </c>
      <c r="M87" s="19">
        <v>1.5461006195000007</v>
      </c>
      <c r="N87" s="19">
        <v>4.7009511399999999</v>
      </c>
      <c r="O87" s="19">
        <v>0</v>
      </c>
      <c r="P87" s="19">
        <v>0</v>
      </c>
      <c r="Q87" s="19">
        <f t="shared" si="93"/>
        <v>7.3955795595000007</v>
      </c>
      <c r="R87" s="19">
        <v>0</v>
      </c>
      <c r="S87" s="19">
        <f>K87</f>
        <v>7.3955795595000007</v>
      </c>
      <c r="T87" s="19">
        <v>0</v>
      </c>
      <c r="U87" s="19">
        <f>S87</f>
        <v>7.3955795595000007</v>
      </c>
      <c r="V87" s="19">
        <v>0</v>
      </c>
      <c r="W87" s="19">
        <f>U87</f>
        <v>7.3955795595000007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f>[2]Лист1!$AL$80/1.2</f>
        <v>7.3955795595000007</v>
      </c>
      <c r="AH87" s="19">
        <v>0</v>
      </c>
      <c r="AI87" s="19">
        <v>0</v>
      </c>
      <c r="AJ87" s="19">
        <v>0</v>
      </c>
      <c r="AK87" s="19">
        <f t="shared" si="94"/>
        <v>7.3955795595000007</v>
      </c>
      <c r="AL87" s="32" t="s">
        <v>132</v>
      </c>
    </row>
    <row r="88" spans="1:38" ht="75" customHeight="1" x14ac:dyDescent="0.25">
      <c r="A88" s="31" t="s">
        <v>242</v>
      </c>
      <c r="B88" s="32" t="s">
        <v>243</v>
      </c>
      <c r="C88" s="44" t="s">
        <v>244</v>
      </c>
      <c r="D88" s="30" t="s">
        <v>114</v>
      </c>
      <c r="E88" s="30">
        <v>2024</v>
      </c>
      <c r="F88" s="30">
        <v>2024</v>
      </c>
      <c r="G88" s="30"/>
      <c r="H88" s="19">
        <v>0.13722427500000001</v>
      </c>
      <c r="I88" s="9"/>
      <c r="J88" s="19">
        <v>0</v>
      </c>
      <c r="K88" s="19">
        <f>L88+M88+N88+O88</f>
        <v>1.4097122049999999</v>
      </c>
      <c r="L88" s="19">
        <v>0.22292200000000001</v>
      </c>
      <c r="M88" s="19">
        <v>0.48245956499999998</v>
      </c>
      <c r="N88" s="19">
        <v>0.70433064000000001</v>
      </c>
      <c r="O88" s="19">
        <v>0</v>
      </c>
      <c r="P88" s="19">
        <v>0</v>
      </c>
      <c r="Q88" s="19">
        <f t="shared" si="93"/>
        <v>1.4097122049999999</v>
      </c>
      <c r="R88" s="19">
        <v>0</v>
      </c>
      <c r="S88" s="19">
        <f>Q88</f>
        <v>1.4097122049999999</v>
      </c>
      <c r="T88" s="19">
        <v>0</v>
      </c>
      <c r="U88" s="19">
        <f>S88</f>
        <v>1.4097122049999999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f>[1]Лист1!$AB$91/1.2</f>
        <v>1.4097122049999999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f t="shared" si="94"/>
        <v>1.4097122049999999</v>
      </c>
      <c r="AL88" s="61" t="s">
        <v>132</v>
      </c>
    </row>
    <row r="89" spans="1:38" ht="31.5" x14ac:dyDescent="0.25">
      <c r="A89" s="28" t="s">
        <v>69</v>
      </c>
      <c r="B89" s="29" t="s">
        <v>70</v>
      </c>
      <c r="C89" s="42" t="s">
        <v>105</v>
      </c>
      <c r="D89" s="30" t="s">
        <v>105</v>
      </c>
      <c r="E89" s="30" t="s">
        <v>105</v>
      </c>
      <c r="F89" s="30" t="s">
        <v>105</v>
      </c>
      <c r="G89" s="30" t="s">
        <v>105</v>
      </c>
      <c r="H89" s="19">
        <v>0</v>
      </c>
      <c r="I89" s="19"/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35">
        <v>0</v>
      </c>
      <c r="AL89" s="30" t="s">
        <v>105</v>
      </c>
    </row>
    <row r="90" spans="1:38" ht="15.75" customHeight="1" x14ac:dyDescent="0.25">
      <c r="A90" s="28" t="s">
        <v>71</v>
      </c>
      <c r="B90" s="29" t="s">
        <v>72</v>
      </c>
      <c r="C90" s="42" t="s">
        <v>105</v>
      </c>
      <c r="D90" s="30" t="s">
        <v>105</v>
      </c>
      <c r="E90" s="30" t="s">
        <v>105</v>
      </c>
      <c r="F90" s="30" t="s">
        <v>105</v>
      </c>
      <c r="G90" s="30" t="s">
        <v>105</v>
      </c>
      <c r="H90" s="19">
        <v>0</v>
      </c>
      <c r="I90" s="19"/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35" t="s">
        <v>105</v>
      </c>
      <c r="AL90" s="30" t="s">
        <v>105</v>
      </c>
    </row>
    <row r="91" spans="1:38" ht="15.75" customHeight="1" x14ac:dyDescent="0.25">
      <c r="A91" s="28" t="s">
        <v>73</v>
      </c>
      <c r="B91" s="29" t="s">
        <v>74</v>
      </c>
      <c r="C91" s="42" t="s">
        <v>105</v>
      </c>
      <c r="D91" s="30" t="s">
        <v>105</v>
      </c>
      <c r="E91" s="30" t="s">
        <v>105</v>
      </c>
      <c r="F91" s="30" t="s">
        <v>105</v>
      </c>
      <c r="G91" s="30" t="s">
        <v>105</v>
      </c>
      <c r="H91" s="19">
        <v>0</v>
      </c>
      <c r="I91" s="19"/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35" t="s">
        <v>105</v>
      </c>
      <c r="AL91" s="30" t="s">
        <v>105</v>
      </c>
    </row>
    <row r="92" spans="1:38" ht="15.75" customHeight="1" x14ac:dyDescent="0.25">
      <c r="A92" s="28" t="s">
        <v>75</v>
      </c>
      <c r="B92" s="29" t="s">
        <v>76</v>
      </c>
      <c r="C92" s="42" t="s">
        <v>105</v>
      </c>
      <c r="D92" s="30" t="s">
        <v>105</v>
      </c>
      <c r="E92" s="30" t="s">
        <v>105</v>
      </c>
      <c r="F92" s="30" t="s">
        <v>105</v>
      </c>
      <c r="G92" s="30" t="s">
        <v>105</v>
      </c>
      <c r="H92" s="19">
        <v>0</v>
      </c>
      <c r="I92" s="19"/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35" t="s">
        <v>105</v>
      </c>
      <c r="AL92" s="30" t="s">
        <v>105</v>
      </c>
    </row>
    <row r="93" spans="1:38" ht="15.75" customHeight="1" x14ac:dyDescent="0.25">
      <c r="A93" s="28" t="s">
        <v>77</v>
      </c>
      <c r="B93" s="29" t="s">
        <v>78</v>
      </c>
      <c r="C93" s="42" t="s">
        <v>105</v>
      </c>
      <c r="D93" s="30" t="s">
        <v>105</v>
      </c>
      <c r="E93" s="30" t="s">
        <v>105</v>
      </c>
      <c r="F93" s="30" t="s">
        <v>105</v>
      </c>
      <c r="G93" s="30" t="s">
        <v>105</v>
      </c>
      <c r="H93" s="19">
        <v>0</v>
      </c>
      <c r="I93" s="19"/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35" t="s">
        <v>105</v>
      </c>
      <c r="AL93" s="30" t="s">
        <v>105</v>
      </c>
    </row>
    <row r="94" spans="1:38" ht="31.5" customHeight="1" x14ac:dyDescent="0.25">
      <c r="A94" s="28" t="s">
        <v>79</v>
      </c>
      <c r="B94" s="29" t="s">
        <v>80</v>
      </c>
      <c r="C94" s="42" t="s">
        <v>105</v>
      </c>
      <c r="D94" s="30" t="s">
        <v>105</v>
      </c>
      <c r="E94" s="30" t="s">
        <v>105</v>
      </c>
      <c r="F94" s="30" t="s">
        <v>105</v>
      </c>
      <c r="G94" s="30" t="s">
        <v>105</v>
      </c>
      <c r="H94" s="19">
        <v>0</v>
      </c>
      <c r="I94" s="19"/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35" t="s">
        <v>105</v>
      </c>
      <c r="AL94" s="30" t="s">
        <v>105</v>
      </c>
    </row>
    <row r="95" spans="1:38" ht="31.5" customHeight="1" x14ac:dyDescent="0.25">
      <c r="A95" s="28" t="s">
        <v>81</v>
      </c>
      <c r="B95" s="29" t="s">
        <v>82</v>
      </c>
      <c r="C95" s="42" t="s">
        <v>105</v>
      </c>
      <c r="D95" s="30" t="s">
        <v>105</v>
      </c>
      <c r="E95" s="30" t="s">
        <v>105</v>
      </c>
      <c r="F95" s="30" t="s">
        <v>105</v>
      </c>
      <c r="G95" s="30" t="s">
        <v>105</v>
      </c>
      <c r="H95" s="19">
        <v>0</v>
      </c>
      <c r="I95" s="19"/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35" t="s">
        <v>105</v>
      </c>
      <c r="AL95" s="30" t="s">
        <v>105</v>
      </c>
    </row>
    <row r="96" spans="1:38" ht="31.5" customHeight="1" x14ac:dyDescent="0.25">
      <c r="A96" s="28" t="s">
        <v>83</v>
      </c>
      <c r="B96" s="29" t="s">
        <v>84</v>
      </c>
      <c r="C96" s="42" t="s">
        <v>105</v>
      </c>
      <c r="D96" s="30" t="s">
        <v>105</v>
      </c>
      <c r="E96" s="30" t="s">
        <v>105</v>
      </c>
      <c r="F96" s="30" t="s">
        <v>105</v>
      </c>
      <c r="G96" s="30" t="s">
        <v>105</v>
      </c>
      <c r="H96" s="19">
        <v>0</v>
      </c>
      <c r="I96" s="19"/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35" t="s">
        <v>105</v>
      </c>
      <c r="AL96" s="30" t="s">
        <v>105</v>
      </c>
    </row>
    <row r="97" spans="1:38" ht="31.5" customHeight="1" x14ac:dyDescent="0.25">
      <c r="A97" s="28" t="s">
        <v>85</v>
      </c>
      <c r="B97" s="29" t="s">
        <v>86</v>
      </c>
      <c r="C97" s="42" t="s">
        <v>105</v>
      </c>
      <c r="D97" s="30" t="s">
        <v>105</v>
      </c>
      <c r="E97" s="30" t="s">
        <v>105</v>
      </c>
      <c r="F97" s="30" t="s">
        <v>105</v>
      </c>
      <c r="G97" s="30" t="s">
        <v>105</v>
      </c>
      <c r="H97" s="19">
        <v>0</v>
      </c>
      <c r="I97" s="19"/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0</v>
      </c>
      <c r="AJ97" s="19">
        <v>0</v>
      </c>
      <c r="AK97" s="35" t="s">
        <v>105</v>
      </c>
      <c r="AL97" s="30" t="s">
        <v>105</v>
      </c>
    </row>
    <row r="98" spans="1:38" ht="31.5" x14ac:dyDescent="0.25">
      <c r="A98" s="28" t="s">
        <v>87</v>
      </c>
      <c r="B98" s="29" t="s">
        <v>88</v>
      </c>
      <c r="C98" s="42" t="s">
        <v>105</v>
      </c>
      <c r="D98" s="30" t="s">
        <v>105</v>
      </c>
      <c r="E98" s="30" t="s">
        <v>105</v>
      </c>
      <c r="F98" s="30" t="s">
        <v>105</v>
      </c>
      <c r="G98" s="30" t="s">
        <v>105</v>
      </c>
      <c r="H98" s="19">
        <v>0</v>
      </c>
      <c r="I98" s="19"/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35">
        <v>0</v>
      </c>
      <c r="AL98" s="30" t="s">
        <v>105</v>
      </c>
    </row>
    <row r="99" spans="1:38" ht="15.75" customHeight="1" x14ac:dyDescent="0.25">
      <c r="A99" s="28" t="s">
        <v>89</v>
      </c>
      <c r="B99" s="29" t="s">
        <v>90</v>
      </c>
      <c r="C99" s="42" t="s">
        <v>105</v>
      </c>
      <c r="D99" s="30" t="s">
        <v>105</v>
      </c>
      <c r="E99" s="30" t="s">
        <v>105</v>
      </c>
      <c r="F99" s="30" t="s">
        <v>105</v>
      </c>
      <c r="G99" s="30" t="s">
        <v>105</v>
      </c>
      <c r="H99" s="19">
        <v>0</v>
      </c>
      <c r="I99" s="19"/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35" t="s">
        <v>105</v>
      </c>
      <c r="AL99" s="30" t="s">
        <v>105</v>
      </c>
    </row>
    <row r="100" spans="1:38" ht="31.5" customHeight="1" x14ac:dyDescent="0.25">
      <c r="A100" s="28" t="s">
        <v>91</v>
      </c>
      <c r="B100" s="29" t="s">
        <v>92</v>
      </c>
      <c r="C100" s="42" t="s">
        <v>105</v>
      </c>
      <c r="D100" s="30" t="s">
        <v>105</v>
      </c>
      <c r="E100" s="30" t="s">
        <v>105</v>
      </c>
      <c r="F100" s="30" t="s">
        <v>105</v>
      </c>
      <c r="G100" s="30" t="s">
        <v>105</v>
      </c>
      <c r="H100" s="19">
        <v>0</v>
      </c>
      <c r="I100" s="19"/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35" t="s">
        <v>105</v>
      </c>
      <c r="AL100" s="30" t="s">
        <v>105</v>
      </c>
    </row>
    <row r="101" spans="1:38" ht="31.5" x14ac:dyDescent="0.25">
      <c r="A101" s="28" t="s">
        <v>93</v>
      </c>
      <c r="B101" s="29" t="s">
        <v>94</v>
      </c>
      <c r="C101" s="42" t="s">
        <v>105</v>
      </c>
      <c r="D101" s="30" t="s">
        <v>105</v>
      </c>
      <c r="E101" s="30" t="s">
        <v>105</v>
      </c>
      <c r="F101" s="30" t="s">
        <v>105</v>
      </c>
      <c r="G101" s="30" t="s">
        <v>105</v>
      </c>
      <c r="H101" s="19">
        <v>0</v>
      </c>
      <c r="I101" s="19"/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35">
        <v>0</v>
      </c>
      <c r="AL101" s="30" t="s">
        <v>105</v>
      </c>
    </row>
    <row r="102" spans="1:38" ht="31.5" customHeight="1" x14ac:dyDescent="0.25">
      <c r="A102" s="28" t="s">
        <v>95</v>
      </c>
      <c r="B102" s="29" t="s">
        <v>96</v>
      </c>
      <c r="C102" s="42" t="s">
        <v>105</v>
      </c>
      <c r="D102" s="30" t="s">
        <v>105</v>
      </c>
      <c r="E102" s="30" t="s">
        <v>105</v>
      </c>
      <c r="F102" s="30" t="s">
        <v>105</v>
      </c>
      <c r="G102" s="30" t="s">
        <v>105</v>
      </c>
      <c r="H102" s="19">
        <v>0</v>
      </c>
      <c r="I102" s="19"/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35" t="s">
        <v>105</v>
      </c>
      <c r="AL102" s="30" t="s">
        <v>105</v>
      </c>
    </row>
    <row r="103" spans="1:38" ht="31.5" customHeight="1" x14ac:dyDescent="0.25">
      <c r="A103" s="28" t="s">
        <v>97</v>
      </c>
      <c r="B103" s="29" t="s">
        <v>98</v>
      </c>
      <c r="C103" s="42" t="s">
        <v>105</v>
      </c>
      <c r="D103" s="30" t="s">
        <v>105</v>
      </c>
      <c r="E103" s="30" t="s">
        <v>105</v>
      </c>
      <c r="F103" s="30" t="s">
        <v>105</v>
      </c>
      <c r="G103" s="30" t="s">
        <v>105</v>
      </c>
      <c r="H103" s="19">
        <v>0</v>
      </c>
      <c r="I103" s="19"/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35" t="s">
        <v>105</v>
      </c>
      <c r="AL103" s="30" t="s">
        <v>105</v>
      </c>
    </row>
    <row r="104" spans="1:38" ht="31.5" x14ac:dyDescent="0.25">
      <c r="A104" s="28" t="s">
        <v>99</v>
      </c>
      <c r="B104" s="29" t="s">
        <v>100</v>
      </c>
      <c r="C104" s="42" t="s">
        <v>105</v>
      </c>
      <c r="D104" s="30" t="s">
        <v>105</v>
      </c>
      <c r="E104" s="11" t="str">
        <f>[3]Лист1!E78</f>
        <v>нд</v>
      </c>
      <c r="F104" s="11" t="str">
        <f>[3]Лист1!F78</f>
        <v>нд</v>
      </c>
      <c r="G104" s="11" t="str">
        <f>[3]Лист1!G78</f>
        <v>нд</v>
      </c>
      <c r="H104" s="19">
        <v>0</v>
      </c>
      <c r="I104" s="19"/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9" t="s">
        <v>105</v>
      </c>
      <c r="AL104" s="9" t="s">
        <v>105</v>
      </c>
    </row>
    <row r="105" spans="1:38" ht="31.5" x14ac:dyDescent="0.25">
      <c r="A105" s="28" t="s">
        <v>101</v>
      </c>
      <c r="B105" s="29" t="s">
        <v>102</v>
      </c>
      <c r="C105" s="42" t="s">
        <v>105</v>
      </c>
      <c r="D105" s="30" t="s">
        <v>105</v>
      </c>
      <c r="E105" s="34" t="s">
        <v>105</v>
      </c>
      <c r="F105" s="34" t="s">
        <v>105</v>
      </c>
      <c r="G105" s="34" t="s">
        <v>105</v>
      </c>
      <c r="H105" s="19">
        <v>0</v>
      </c>
      <c r="I105" s="19"/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0</v>
      </c>
      <c r="AK105" s="34" t="s">
        <v>105</v>
      </c>
      <c r="AL105" s="30" t="s">
        <v>105</v>
      </c>
    </row>
    <row r="106" spans="1:38" ht="19.5" customHeight="1" x14ac:dyDescent="0.25">
      <c r="A106" s="28" t="s">
        <v>103</v>
      </c>
      <c r="B106" s="29" t="s">
        <v>104</v>
      </c>
      <c r="C106" s="42" t="s">
        <v>107</v>
      </c>
      <c r="D106" s="30" t="s">
        <v>105</v>
      </c>
      <c r="E106" s="11" t="str">
        <f>[3]Лист1!E80</f>
        <v>нд</v>
      </c>
      <c r="F106" s="11" t="str">
        <f>[3]Лист1!F80</f>
        <v>нд</v>
      </c>
      <c r="G106" s="11" t="str">
        <f>[3]Лист1!G80</f>
        <v>нд</v>
      </c>
      <c r="H106" s="9">
        <f>SUM(H107:H113)</f>
        <v>3.8426533333333339E-2</v>
      </c>
      <c r="I106" s="9">
        <f t="shared" ref="I106:J106" si="95">SUM(I107:I113)</f>
        <v>0</v>
      </c>
      <c r="J106" s="9">
        <f t="shared" si="95"/>
        <v>0</v>
      </c>
      <c r="K106" s="9">
        <f>SUM(K107:K113)</f>
        <v>10.550246935110001</v>
      </c>
      <c r="L106" s="9">
        <f t="shared" ref="L106" si="96">SUM(L107:L113)</f>
        <v>0</v>
      </c>
      <c r="M106" s="9">
        <f t="shared" ref="M106:N106" si="97">SUM(M107:M113)</f>
        <v>0</v>
      </c>
      <c r="N106" s="9">
        <f t="shared" si="97"/>
        <v>10.550246935110001</v>
      </c>
      <c r="O106" s="9">
        <f>SUM(O107:O113)</f>
        <v>0</v>
      </c>
      <c r="P106" s="9">
        <f t="shared" ref="P106:Q106" si="98">SUM(P107:P113)</f>
        <v>0</v>
      </c>
      <c r="Q106" s="9">
        <f t="shared" si="98"/>
        <v>10.550246935110001</v>
      </c>
      <c r="R106" s="9">
        <f t="shared" ref="R106" si="99">SUM(R107:R113)</f>
        <v>0</v>
      </c>
      <c r="S106" s="9">
        <f t="shared" ref="S106" si="100">SUM(S107:S113)</f>
        <v>10.550246935110001</v>
      </c>
      <c r="T106" s="9">
        <f t="shared" ref="T106" si="101">SUM(T107:T113)</f>
        <v>0</v>
      </c>
      <c r="U106" s="9">
        <f t="shared" ref="U106" si="102">SUM(U107:U113)</f>
        <v>5.3264213300000005</v>
      </c>
      <c r="V106" s="9">
        <f t="shared" ref="V106" si="103">SUM(V107:V113)</f>
        <v>0</v>
      </c>
      <c r="W106" s="9">
        <f t="shared" ref="W106:AC106" si="104">SUM(W107:W109)</f>
        <v>5.1270293300000009</v>
      </c>
      <c r="X106" s="9">
        <f t="shared" si="104"/>
        <v>0</v>
      </c>
      <c r="Y106" s="9">
        <f t="shared" si="104"/>
        <v>4.5277593000000005</v>
      </c>
      <c r="Z106" s="9">
        <f t="shared" si="104"/>
        <v>0</v>
      </c>
      <c r="AA106" s="9">
        <f t="shared" si="104"/>
        <v>0</v>
      </c>
      <c r="AB106" s="9">
        <f t="shared" si="104"/>
        <v>0</v>
      </c>
      <c r="AC106" s="9">
        <f t="shared" si="104"/>
        <v>0</v>
      </c>
      <c r="AD106" s="9">
        <f>SUM(AD107:AD113)</f>
        <v>0</v>
      </c>
      <c r="AE106" s="9">
        <f t="shared" ref="AE106:AJ106" si="105">SUM(AE107:AE113)</f>
        <v>5.2238256051100009</v>
      </c>
      <c r="AF106" s="9">
        <f t="shared" si="105"/>
        <v>0.19939200000000001</v>
      </c>
      <c r="AG106" s="9">
        <f t="shared" si="105"/>
        <v>0.59927003000000012</v>
      </c>
      <c r="AH106" s="9">
        <f t="shared" si="105"/>
        <v>4.5277593000000005</v>
      </c>
      <c r="AI106" s="9">
        <f t="shared" si="105"/>
        <v>0</v>
      </c>
      <c r="AJ106" s="9">
        <f t="shared" si="105"/>
        <v>0</v>
      </c>
      <c r="AK106" s="9">
        <f>SUM(AK107:AK113)</f>
        <v>10.550246935110001</v>
      </c>
      <c r="AL106" s="37" t="s">
        <v>105</v>
      </c>
    </row>
    <row r="107" spans="1:38" ht="87" customHeight="1" x14ac:dyDescent="0.25">
      <c r="A107" s="31" t="s">
        <v>111</v>
      </c>
      <c r="B107" s="32" t="s">
        <v>165</v>
      </c>
      <c r="C107" s="43" t="s">
        <v>204</v>
      </c>
      <c r="D107" s="30" t="s">
        <v>114</v>
      </c>
      <c r="E107" s="30">
        <v>2026</v>
      </c>
      <c r="F107" s="30">
        <v>2026</v>
      </c>
      <c r="G107" s="30" t="s">
        <v>105</v>
      </c>
      <c r="H107" s="19">
        <v>0</v>
      </c>
      <c r="I107" s="9"/>
      <c r="J107" s="19">
        <v>0</v>
      </c>
      <c r="K107" s="19">
        <f>L107+M107+N107+O107</f>
        <v>0.59927003000000012</v>
      </c>
      <c r="L107" s="19">
        <v>0</v>
      </c>
      <c r="M107" s="19">
        <v>0</v>
      </c>
      <c r="N107" s="19">
        <f>[2]Лист1!$T$99/1.2</f>
        <v>0.59927003000000012</v>
      </c>
      <c r="O107" s="19">
        <v>0</v>
      </c>
      <c r="P107" s="19">
        <v>0</v>
      </c>
      <c r="Q107" s="19">
        <f>K107</f>
        <v>0.59927003000000012</v>
      </c>
      <c r="R107" s="19">
        <v>0</v>
      </c>
      <c r="S107" s="19">
        <f>N107</f>
        <v>0.59927003000000012</v>
      </c>
      <c r="T107" s="19">
        <v>0</v>
      </c>
      <c r="U107" s="19">
        <f>N107</f>
        <v>0.59927003000000012</v>
      </c>
      <c r="V107" s="19">
        <v>0</v>
      </c>
      <c r="W107" s="19">
        <f>U107</f>
        <v>0.59927003000000012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f>K107</f>
        <v>0.59927003000000012</v>
      </c>
      <c r="AH107" s="19">
        <v>0</v>
      </c>
      <c r="AI107" s="19">
        <v>0</v>
      </c>
      <c r="AJ107" s="19">
        <v>0</v>
      </c>
      <c r="AK107" s="19">
        <f>AF107+AG107+AH107+AI107+AJ107+AE107</f>
        <v>0.59927003000000012</v>
      </c>
      <c r="AL107" s="32" t="s">
        <v>133</v>
      </c>
    </row>
    <row r="108" spans="1:38" ht="59.25" customHeight="1" x14ac:dyDescent="0.25">
      <c r="A108" s="31" t="s">
        <v>112</v>
      </c>
      <c r="B108" s="32" t="s">
        <v>166</v>
      </c>
      <c r="C108" s="43" t="s">
        <v>205</v>
      </c>
      <c r="D108" s="30" t="s">
        <v>114</v>
      </c>
      <c r="E108" s="30">
        <v>2027</v>
      </c>
      <c r="F108" s="30">
        <v>2027</v>
      </c>
      <c r="G108" s="30" t="s">
        <v>105</v>
      </c>
      <c r="H108" s="19">
        <v>0</v>
      </c>
      <c r="I108" s="9"/>
      <c r="J108" s="19">
        <v>0</v>
      </c>
      <c r="K108" s="19">
        <f>L108+M108+N108+O108</f>
        <v>4.5277593000000005</v>
      </c>
      <c r="L108" s="19">
        <v>0</v>
      </c>
      <c r="M108" s="19">
        <v>0</v>
      </c>
      <c r="N108" s="19">
        <f>[2]Лист1!$T$100/1.2</f>
        <v>4.5277593000000005</v>
      </c>
      <c r="O108" s="19">
        <v>0</v>
      </c>
      <c r="P108" s="19">
        <v>0</v>
      </c>
      <c r="Q108" s="19">
        <f t="shared" ref="Q108:Q113" si="106">K108</f>
        <v>4.5277593000000005</v>
      </c>
      <c r="R108" s="19">
        <v>0</v>
      </c>
      <c r="S108" s="19">
        <f>N108</f>
        <v>4.5277593000000005</v>
      </c>
      <c r="T108" s="19">
        <v>0</v>
      </c>
      <c r="U108" s="19">
        <f>S108</f>
        <v>4.5277593000000005</v>
      </c>
      <c r="V108" s="19">
        <v>0</v>
      </c>
      <c r="W108" s="19">
        <f>U108</f>
        <v>4.5277593000000005</v>
      </c>
      <c r="X108" s="19">
        <v>0</v>
      </c>
      <c r="Y108" s="19">
        <f>W108</f>
        <v>4.5277593000000005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f>K108</f>
        <v>4.5277593000000005</v>
      </c>
      <c r="AI108" s="19">
        <v>0</v>
      </c>
      <c r="AJ108" s="19">
        <v>0</v>
      </c>
      <c r="AK108" s="19">
        <f t="shared" ref="AK108:AK113" si="107">AF108+AG108+AH108+AI108+AJ108+AE108</f>
        <v>4.5277593000000005</v>
      </c>
      <c r="AL108" s="32" t="s">
        <v>181</v>
      </c>
    </row>
    <row r="109" spans="1:38" ht="68.25" customHeight="1" x14ac:dyDescent="0.25">
      <c r="A109" s="31" t="s">
        <v>113</v>
      </c>
      <c r="B109" s="32" t="s">
        <v>167</v>
      </c>
      <c r="C109" s="43" t="s">
        <v>206</v>
      </c>
      <c r="D109" s="30" t="s">
        <v>114</v>
      </c>
      <c r="E109" s="30">
        <v>2025</v>
      </c>
      <c r="F109" s="30">
        <v>2025</v>
      </c>
      <c r="G109" s="30"/>
      <c r="H109" s="19">
        <v>0</v>
      </c>
      <c r="I109" s="9"/>
      <c r="J109" s="19">
        <v>0</v>
      </c>
      <c r="K109" s="19">
        <f>L109+M109+N109+O109</f>
        <v>0.19939200000000001</v>
      </c>
      <c r="L109" s="19">
        <v>0</v>
      </c>
      <c r="M109" s="19">
        <v>0</v>
      </c>
      <c r="N109" s="19">
        <f>[2]Лист1!$T$101/1.2</f>
        <v>0.19939200000000001</v>
      </c>
      <c r="O109" s="19">
        <v>0</v>
      </c>
      <c r="P109" s="19">
        <v>0</v>
      </c>
      <c r="Q109" s="19">
        <f t="shared" si="106"/>
        <v>0.19939200000000001</v>
      </c>
      <c r="R109" s="19">
        <v>0</v>
      </c>
      <c r="S109" s="19">
        <f>K109</f>
        <v>0.19939200000000001</v>
      </c>
      <c r="T109" s="19">
        <v>0</v>
      </c>
      <c r="U109" s="19">
        <f>S109</f>
        <v>0.19939200000000001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f>K109</f>
        <v>0.19939200000000001</v>
      </c>
      <c r="AG109" s="19">
        <v>0</v>
      </c>
      <c r="AH109" s="19">
        <v>0</v>
      </c>
      <c r="AI109" s="19">
        <v>0</v>
      </c>
      <c r="AJ109" s="19">
        <v>0</v>
      </c>
      <c r="AK109" s="19">
        <f t="shared" si="107"/>
        <v>0.19939200000000001</v>
      </c>
      <c r="AL109" s="32" t="s">
        <v>132</v>
      </c>
    </row>
    <row r="110" spans="1:38" ht="68.25" customHeight="1" x14ac:dyDescent="0.25">
      <c r="A110" s="31" t="s">
        <v>245</v>
      </c>
      <c r="B110" s="32" t="s">
        <v>248</v>
      </c>
      <c r="C110" s="43" t="s">
        <v>249</v>
      </c>
      <c r="D110" s="30" t="s">
        <v>114</v>
      </c>
      <c r="E110" s="30">
        <v>2024</v>
      </c>
      <c r="F110" s="30">
        <v>2024</v>
      </c>
      <c r="G110" s="30"/>
      <c r="H110" s="19" t="s">
        <v>105</v>
      </c>
      <c r="I110" s="9"/>
      <c r="J110" s="19">
        <v>0</v>
      </c>
      <c r="K110" s="19">
        <f t="shared" ref="K110:K113" si="108">L110+M110+N110+O110</f>
        <v>0.26500500351</v>
      </c>
      <c r="L110" s="19">
        <v>0</v>
      </c>
      <c r="M110" s="19">
        <v>0</v>
      </c>
      <c r="N110" s="19">
        <v>0.26500500351</v>
      </c>
      <c r="O110" s="19">
        <v>0</v>
      </c>
      <c r="P110" s="19">
        <v>0</v>
      </c>
      <c r="Q110" s="19">
        <f t="shared" si="106"/>
        <v>0.26500500351</v>
      </c>
      <c r="R110" s="19">
        <v>0</v>
      </c>
      <c r="S110" s="19">
        <f>Q110</f>
        <v>0.26500500351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f>[1]Лист1!$AB$113/1.2</f>
        <v>0.26500500351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f t="shared" si="107"/>
        <v>0.26500500351</v>
      </c>
      <c r="AL110" s="32" t="s">
        <v>181</v>
      </c>
    </row>
    <row r="111" spans="1:38" ht="68.25" customHeight="1" x14ac:dyDescent="0.25">
      <c r="A111" s="31" t="s">
        <v>246</v>
      </c>
      <c r="B111" s="32" t="s">
        <v>250</v>
      </c>
      <c r="C111" s="43" t="s">
        <v>251</v>
      </c>
      <c r="D111" s="30" t="s">
        <v>114</v>
      </c>
      <c r="E111" s="30">
        <v>2024</v>
      </c>
      <c r="F111" s="30">
        <v>2024</v>
      </c>
      <c r="G111" s="30"/>
      <c r="H111" s="19">
        <f>[1]Лист1!$H$115/1.2</f>
        <v>3.8426533333333339E-2</v>
      </c>
      <c r="I111" s="9"/>
      <c r="J111" s="19">
        <v>0</v>
      </c>
      <c r="K111" s="19">
        <f t="shared" si="108"/>
        <v>3.9183833754000004</v>
      </c>
      <c r="L111" s="19">
        <v>0</v>
      </c>
      <c r="M111" s="19">
        <v>0</v>
      </c>
      <c r="N111" s="19">
        <v>3.9183833754000004</v>
      </c>
      <c r="O111" s="19">
        <v>0</v>
      </c>
      <c r="P111" s="19">
        <v>0</v>
      </c>
      <c r="Q111" s="19">
        <f t="shared" si="106"/>
        <v>3.9183833754000004</v>
      </c>
      <c r="R111" s="19">
        <v>0</v>
      </c>
      <c r="S111" s="19">
        <f>Q111</f>
        <v>3.9183833754000004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f>[1]Лист1!$AB$114/1.2</f>
        <v>3.9183833754000004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>
        <f t="shared" si="107"/>
        <v>3.9183833754000004</v>
      </c>
      <c r="AL111" s="32" t="s">
        <v>132</v>
      </c>
    </row>
    <row r="112" spans="1:38" ht="68.25" customHeight="1" x14ac:dyDescent="0.25">
      <c r="A112" s="31" t="s">
        <v>247</v>
      </c>
      <c r="B112" s="32" t="s">
        <v>252</v>
      </c>
      <c r="C112" s="43" t="s">
        <v>253</v>
      </c>
      <c r="D112" s="30" t="s">
        <v>114</v>
      </c>
      <c r="E112" s="30">
        <v>2024</v>
      </c>
      <c r="F112" s="30">
        <v>2024</v>
      </c>
      <c r="G112" s="30"/>
      <c r="H112" s="19" t="s">
        <v>105</v>
      </c>
      <c r="I112" s="9"/>
      <c r="J112" s="19">
        <v>0</v>
      </c>
      <c r="K112" s="19">
        <f t="shared" si="108"/>
        <v>0.39008722619999997</v>
      </c>
      <c r="L112" s="19">
        <v>0</v>
      </c>
      <c r="M112" s="19">
        <v>0</v>
      </c>
      <c r="N112" s="19">
        <v>0.39008722619999997</v>
      </c>
      <c r="O112" s="19">
        <v>0</v>
      </c>
      <c r="P112" s="19">
        <v>0</v>
      </c>
      <c r="Q112" s="19">
        <f t="shared" si="106"/>
        <v>0.39008722619999997</v>
      </c>
      <c r="R112" s="19">
        <v>0</v>
      </c>
      <c r="S112" s="19">
        <f>Q112</f>
        <v>0.39008722619999997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f>[1]Лист1!$AB$115/1.2</f>
        <v>0.39008722620000003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f t="shared" si="107"/>
        <v>0.39008722620000003</v>
      </c>
      <c r="AL112" s="32" t="s">
        <v>258</v>
      </c>
    </row>
    <row r="113" spans="1:38" ht="68.25" customHeight="1" x14ac:dyDescent="0.25">
      <c r="A113" s="31" t="s">
        <v>256</v>
      </c>
      <c r="B113" s="32" t="s">
        <v>254</v>
      </c>
      <c r="C113" s="43" t="s">
        <v>255</v>
      </c>
      <c r="D113" s="30" t="s">
        <v>114</v>
      </c>
      <c r="E113" s="30">
        <v>2024</v>
      </c>
      <c r="F113" s="30">
        <v>2024</v>
      </c>
      <c r="G113" s="30"/>
      <c r="H113" s="19" t="s">
        <v>105</v>
      </c>
      <c r="I113" s="9"/>
      <c r="J113" s="19">
        <v>0</v>
      </c>
      <c r="K113" s="19">
        <f t="shared" si="108"/>
        <v>0.65034999999999998</v>
      </c>
      <c r="L113" s="19">
        <v>0</v>
      </c>
      <c r="M113" s="19">
        <v>0</v>
      </c>
      <c r="N113" s="19">
        <v>0.65034999999999998</v>
      </c>
      <c r="O113" s="19">
        <v>0</v>
      </c>
      <c r="P113" s="19">
        <v>0</v>
      </c>
      <c r="Q113" s="19">
        <f t="shared" si="106"/>
        <v>0.65034999999999998</v>
      </c>
      <c r="R113" s="19">
        <v>0</v>
      </c>
      <c r="S113" s="19">
        <f>Q113</f>
        <v>0.65034999999999998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f>[1]Лист1!$AB$116/1.2</f>
        <v>0.65034999999999998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>
        <f t="shared" si="107"/>
        <v>0.65034999999999998</v>
      </c>
      <c r="AL113" s="32" t="s">
        <v>181</v>
      </c>
    </row>
  </sheetData>
  <mergeCells count="29">
    <mergeCell ref="A9:AL9"/>
    <mergeCell ref="A11:AL11"/>
    <mergeCell ref="A12:AL12"/>
    <mergeCell ref="A14:AL14"/>
    <mergeCell ref="A16:AL16"/>
    <mergeCell ref="A17:AL17"/>
    <mergeCell ref="AK18:AL18"/>
    <mergeCell ref="A19:A21"/>
    <mergeCell ref="B19:B21"/>
    <mergeCell ref="C19:C21"/>
    <mergeCell ref="D19:D21"/>
    <mergeCell ref="E19:E21"/>
    <mergeCell ref="F19:G20"/>
    <mergeCell ref="H19:H20"/>
    <mergeCell ref="J19:J21"/>
    <mergeCell ref="K19:O19"/>
    <mergeCell ref="AL19:AL21"/>
    <mergeCell ref="K20:O20"/>
    <mergeCell ref="T20:U20"/>
    <mergeCell ref="V20:W20"/>
    <mergeCell ref="P20:Q20"/>
    <mergeCell ref="AE19:AK19"/>
    <mergeCell ref="P19:AC19"/>
    <mergeCell ref="R20:S20"/>
    <mergeCell ref="AK20:AK21"/>
    <mergeCell ref="X20:Y20"/>
    <mergeCell ref="Z20:AA20"/>
    <mergeCell ref="AB20:AC20"/>
    <mergeCell ref="AD19:AD20"/>
  </mergeCells>
  <pageMargins left="0.70866141732283472" right="0.31496062992125984" top="0.35433070866141736" bottom="0.15748031496062992" header="0" footer="0"/>
  <pageSetup paperSize="8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8FFE8-2F26-459E-985B-2F09655A0446}">
  <dimension ref="A1:C12"/>
  <sheetViews>
    <sheetView tabSelected="1" workbookViewId="0">
      <selection activeCell="C19" sqref="C19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83" t="s">
        <v>262</v>
      </c>
      <c r="B1" s="84"/>
      <c r="C1" s="85"/>
    </row>
    <row r="2" spans="1:3" ht="15" customHeight="1" x14ac:dyDescent="0.25">
      <c r="A2" s="86"/>
      <c r="B2" s="87" t="s">
        <v>263</v>
      </c>
      <c r="C2" s="88"/>
    </row>
    <row r="3" spans="1:3" ht="15" customHeight="1" x14ac:dyDescent="0.25">
      <c r="A3" s="86"/>
      <c r="B3" s="87" t="s">
        <v>264</v>
      </c>
      <c r="C3" s="88"/>
    </row>
    <row r="4" spans="1:3" ht="15" customHeight="1" x14ac:dyDescent="0.25">
      <c r="A4" s="89" t="s">
        <v>265</v>
      </c>
      <c r="B4" s="90"/>
      <c r="C4" s="91"/>
    </row>
    <row r="5" spans="1:3" ht="15" customHeight="1" x14ac:dyDescent="0.25">
      <c r="A5" s="81" t="s">
        <v>266</v>
      </c>
      <c r="B5" s="82"/>
      <c r="C5" s="66" t="s">
        <v>267</v>
      </c>
    </row>
    <row r="6" spans="1:3" ht="105" x14ac:dyDescent="0.25">
      <c r="A6" s="92" t="s">
        <v>268</v>
      </c>
      <c r="B6" s="93"/>
      <c r="C6" s="66" t="s">
        <v>269</v>
      </c>
    </row>
    <row r="7" spans="1:3" ht="60" x14ac:dyDescent="0.25">
      <c r="A7" s="92" t="s">
        <v>270</v>
      </c>
      <c r="B7" s="93"/>
      <c r="C7" s="66" t="s">
        <v>271</v>
      </c>
    </row>
    <row r="8" spans="1:3" ht="15" customHeight="1" x14ac:dyDescent="0.25">
      <c r="A8" s="81" t="s">
        <v>272</v>
      </c>
      <c r="B8" s="82"/>
      <c r="C8" s="66" t="s">
        <v>273</v>
      </c>
    </row>
    <row r="9" spans="1:3" ht="15" customHeight="1" x14ac:dyDescent="0.25">
      <c r="A9" s="81" t="s">
        <v>274</v>
      </c>
      <c r="B9" s="82"/>
      <c r="C9" s="66" t="s">
        <v>275</v>
      </c>
    </row>
    <row r="10" spans="1:3" ht="15" customHeight="1" x14ac:dyDescent="0.25">
      <c r="A10" s="81" t="s">
        <v>276</v>
      </c>
      <c r="B10" s="82"/>
      <c r="C10" s="66" t="s">
        <v>277</v>
      </c>
    </row>
    <row r="11" spans="1:3" ht="15" customHeight="1" x14ac:dyDescent="0.25">
      <c r="A11" s="81" t="s">
        <v>278</v>
      </c>
      <c r="B11" s="82"/>
      <c r="C11" s="66" t="s">
        <v>279</v>
      </c>
    </row>
    <row r="12" spans="1:3" ht="15.75" thickBot="1" x14ac:dyDescent="0.3">
      <c r="A12" s="63"/>
      <c r="B12" s="64"/>
      <c r="C12" s="65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Лист1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2024-09-17T02:46:17Z</dcterms:modified>
</cp:coreProperties>
</file>